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mc:AlternateContent xmlns:mc="http://schemas.openxmlformats.org/markup-compatibility/2006">
    <mc:Choice Requires="x15">
      <x15ac:absPath xmlns:x15ac="http://schemas.microsoft.com/office/spreadsheetml/2010/11/ac" url="\\UNIVERSE\dfs$\Wydzial Koordynacji Polityki Rozwoju\Komitet Sterujący\12.Sprawozdawczość z koordynacji\Sprawozdanie za 2019 r\!! do Bazy Wiedzy\załączniki\"/>
    </mc:Choice>
  </mc:AlternateContent>
  <xr:revisionPtr revIDLastSave="0" documentId="13_ncr:1_{BC6A42DE-EA7B-4F04-929B-7F4665170E79}" xr6:coauthVersionLast="45" xr6:coauthVersionMax="45" xr10:uidLastSave="{00000000-0000-0000-0000-000000000000}"/>
  <bookViews>
    <workbookView xWindow="-120" yWindow="-120" windowWidth="20730" windowHeight="11160" tabRatio="692" activeTab="1" xr2:uid="{00000000-000D-0000-FFFF-FFFF00000000}"/>
  </bookViews>
  <sheets>
    <sheet name="mazowieckie_alokacja" sheetId="6" r:id="rId1"/>
    <sheet name="mazowieckie_PD" sheetId="1" r:id="rId2"/>
    <sheet name="mazowieckie_REALIZACJA_K" sheetId="2" r:id="rId3"/>
    <sheet name="mazowieckie_REALIZACJA_P" sheetId="5" r:id="rId4"/>
    <sheet name="R1" sheetId="8" state="hidden" r:id="rId5"/>
    <sheet name="R2" sheetId="9" state="hidden" r:id="rId6"/>
  </sheets>
  <definedNames>
    <definedName name="_xlnm._FilterDatabase" localSheetId="1" hidden="1">mazowieckie_PD!$A$5:$K$29</definedName>
    <definedName name="_xlnm._FilterDatabase" localSheetId="2" hidden="1">mazowieckie_REALIZACJA_K!$A$6:$L$28</definedName>
    <definedName name="_xlnm.Print_Area" localSheetId="0">mazowieckie_alokacja!$A$1:$N$16</definedName>
    <definedName name="_xlnm.Print_Area" localSheetId="1">mazowieckie_PD!$A$1:$K$42</definedName>
    <definedName name="_xlnm.Print_Area" localSheetId="2">mazowieckie_REALIZACJA_K!$A$1:$L$31</definedName>
    <definedName name="_xlnm.Print_Area" localSheetId="3">mazowieckie_REALIZACJA_P!$A$1:$J$11</definedName>
    <definedName name="skroty_PI" localSheetId="1">#REF!</definedName>
    <definedName name="skroty_PP" localSheetId="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8" i="2" l="1"/>
  <c r="D27" i="2"/>
  <c r="D26" i="2"/>
  <c r="E26" i="2" s="1"/>
  <c r="D25" i="2"/>
  <c r="D24" i="2"/>
  <c r="D23" i="2"/>
  <c r="D22" i="2"/>
  <c r="D21" i="2"/>
  <c r="D20" i="2"/>
  <c r="D19" i="2"/>
  <c r="D18" i="2"/>
  <c r="D17" i="2"/>
  <c r="D16" i="2"/>
  <c r="D15" i="2"/>
  <c r="D14" i="2"/>
  <c r="B38" i="9"/>
  <c r="C37" i="9" s="1"/>
  <c r="C36" i="9" l="1"/>
  <c r="D13" i="2" l="1"/>
  <c r="D12" i="2"/>
  <c r="D11" i="2"/>
  <c r="D10" i="2"/>
  <c r="D9" i="2"/>
  <c r="D8" i="2"/>
  <c r="D7" i="2"/>
  <c r="E28" i="2" l="1"/>
  <c r="E27" i="2"/>
  <c r="F28" i="2" l="1"/>
  <c r="F27" i="2"/>
  <c r="F26" i="2"/>
  <c r="E10" i="2"/>
  <c r="F10" i="2" s="1"/>
  <c r="O417" i="8"/>
  <c r="I10" i="6" l="1"/>
  <c r="N10" i="6" s="1"/>
  <c r="I9" i="6"/>
  <c r="N9" i="6" s="1"/>
  <c r="R417" i="8" l="1"/>
  <c r="O419" i="8" s="1"/>
  <c r="O420" i="8" s="1"/>
  <c r="J6" i="5" l="1"/>
  <c r="I6" i="5"/>
  <c r="H6" i="5"/>
  <c r="J7" i="2"/>
  <c r="J9" i="2"/>
  <c r="L28" i="2"/>
  <c r="K28" i="2"/>
  <c r="J28" i="2"/>
  <c r="I28" i="2"/>
  <c r="L27" i="2"/>
  <c r="K27" i="2"/>
  <c r="J27" i="2"/>
  <c r="I27" i="2"/>
  <c r="L26" i="2"/>
  <c r="K26" i="2"/>
  <c r="J26" i="2"/>
  <c r="I26" i="2"/>
  <c r="J22" i="2"/>
  <c r="L25" i="2"/>
  <c r="K25" i="2"/>
  <c r="J25" i="2"/>
  <c r="I25" i="2"/>
  <c r="L24" i="2"/>
  <c r="K24" i="2"/>
  <c r="J24" i="2"/>
  <c r="I24" i="2"/>
  <c r="L23" i="2"/>
  <c r="K23" i="2"/>
  <c r="J23" i="2"/>
  <c r="I23" i="2"/>
  <c r="L22" i="2"/>
  <c r="K22" i="2"/>
  <c r="I22" i="2"/>
  <c r="L21" i="2"/>
  <c r="K21" i="2"/>
  <c r="J21" i="2"/>
  <c r="I21" i="2"/>
  <c r="L20" i="2"/>
  <c r="K20" i="2"/>
  <c r="J20" i="2"/>
  <c r="I20" i="2"/>
  <c r="L19" i="2"/>
  <c r="K19" i="2"/>
  <c r="J19" i="2"/>
  <c r="I19" i="2"/>
  <c r="L18" i="2"/>
  <c r="K18" i="2"/>
  <c r="J18" i="2"/>
  <c r="I18" i="2"/>
  <c r="L17" i="2"/>
  <c r="K17" i="2"/>
  <c r="J17" i="2"/>
  <c r="I17" i="2"/>
  <c r="L16" i="2"/>
  <c r="K16" i="2"/>
  <c r="J16" i="2"/>
  <c r="I16" i="2"/>
  <c r="L15" i="2"/>
  <c r="K15" i="2"/>
  <c r="J15" i="2"/>
  <c r="I15" i="2"/>
  <c r="L14" i="2"/>
  <c r="K14" i="2"/>
  <c r="J14" i="2"/>
  <c r="I14" i="2"/>
  <c r="L13" i="2"/>
  <c r="K13" i="2"/>
  <c r="J13" i="2"/>
  <c r="I13" i="2"/>
  <c r="L12" i="2"/>
  <c r="K12" i="2"/>
  <c r="J12" i="2"/>
  <c r="I12" i="2"/>
  <c r="L11" i="2"/>
  <c r="K11" i="2"/>
  <c r="J11" i="2"/>
  <c r="I11" i="2"/>
  <c r="L10" i="2"/>
  <c r="K10" i="2"/>
  <c r="J10" i="2"/>
  <c r="I10" i="2"/>
  <c r="L9" i="2"/>
  <c r="K9" i="2"/>
  <c r="I9" i="2"/>
  <c r="L8" i="2"/>
  <c r="K8" i="2"/>
  <c r="J8" i="2"/>
  <c r="I8" i="2"/>
  <c r="L7" i="2"/>
  <c r="K7" i="2"/>
  <c r="I7" i="2"/>
  <c r="E25" i="2" l="1"/>
  <c r="F25" i="2" s="1"/>
  <c r="E24" i="2"/>
  <c r="F24" i="2" s="1"/>
  <c r="E23" i="2"/>
  <c r="F23" i="2" s="1"/>
  <c r="E22" i="2"/>
  <c r="F22" i="2" s="1"/>
  <c r="E21" i="2"/>
  <c r="F21" i="2" s="1"/>
  <c r="E20" i="2"/>
  <c r="F20" i="2" s="1"/>
  <c r="E19" i="2"/>
  <c r="F19" i="2" s="1"/>
  <c r="E18" i="2"/>
  <c r="F18" i="2" s="1"/>
  <c r="E17" i="2"/>
  <c r="F17" i="2" s="1"/>
  <c r="E16" i="2"/>
  <c r="F16" i="2" s="1"/>
  <c r="E15" i="2"/>
  <c r="F15" i="2" s="1"/>
  <c r="E14" i="2"/>
  <c r="F14" i="2" s="1"/>
  <c r="E13" i="2"/>
  <c r="F13" i="2" s="1"/>
  <c r="E12" i="2"/>
  <c r="F12" i="2" s="1"/>
  <c r="E11" i="2"/>
  <c r="F11" i="2" s="1"/>
  <c r="E9" i="2"/>
  <c r="F9" i="2" s="1"/>
  <c r="E8" i="2"/>
  <c r="F8" i="2" s="1"/>
  <c r="E7" i="2"/>
  <c r="F7" i="2" s="1"/>
  <c r="I8" i="6" l="1"/>
  <c r="N8" i="6" s="1"/>
  <c r="I7" i="6" l="1"/>
  <c r="N7" i="6" s="1"/>
</calcChain>
</file>

<file path=xl/sharedStrings.xml><?xml version="1.0" encoding="utf-8"?>
<sst xmlns="http://schemas.openxmlformats.org/spreadsheetml/2006/main" count="4603" uniqueCount="1696">
  <si>
    <t>Czy nabór poświęcony tylko obszarowi zdrowie? [T/N]</t>
  </si>
  <si>
    <t>nr naboru w Planie działań uzgodnionym na Komitecie Sterującym ds. koordynacji interwencji EFSI w sekotrze zdrowia [jeśli uzgadniano na KS]</t>
  </si>
  <si>
    <t>Nr Priorytetu Inwestycyjnego</t>
  </si>
  <si>
    <t>Nr konkursu w PD/
Nr projektu pozakonkursowego  w PD</t>
  </si>
  <si>
    <t>konkurs/pozakonkursowy</t>
  </si>
  <si>
    <t>Nr narzędzia w Policy Paper</t>
  </si>
  <si>
    <t>Przedmiot konkursu/ Tytuł projektu pozakonkursowego</t>
  </si>
  <si>
    <t xml:space="preserve"> wkład UE [PLN]</t>
  </si>
  <si>
    <t>wkład krajowy [PLN]</t>
  </si>
  <si>
    <t>Planowany termin ogłoszenia konkursu/ złożenia wniosku o dofinansowanie dla projektu pozakonkursowego</t>
  </si>
  <si>
    <t>Uchwała KS</t>
  </si>
  <si>
    <t>Posiedzenie KS</t>
  </si>
  <si>
    <t>Link do naboru - na stronie www.funduszeeuropejskie.gov.pl</t>
  </si>
  <si>
    <t>Jeżeli w kolumnie 7 wskazano NIE  - czy wyodrębniono odrębą alokację w ramach naboru na obszar zdrowia? Jeśli tak proszę podać:
- budżet naboru -UE
- budżet naboru - wkład krajowy
budżet naboru - ogółem</t>
  </si>
  <si>
    <t>Numer naboru z 
SL 2014</t>
  </si>
  <si>
    <t>Liczba umów o dofinansowanie zawartych od uruchomienia programu (nie wliczając rozwiązanych umów)</t>
  </si>
  <si>
    <t>Wkład UE w ramach zawartych umów o dofinansowanie</t>
  </si>
  <si>
    <t>Wydatki kwalifikowalne w ramach zawartych umów o dofinansownie</t>
  </si>
  <si>
    <t>Wydatki ogółem w ramach zawartych umów o dofinansowanie</t>
  </si>
  <si>
    <t>Numer projektu z 
SL 2014</t>
  </si>
  <si>
    <t>Link do naboru - na stronie www.funduszeeuropejskie.gov.pl - [jeśli dotyczy]</t>
  </si>
  <si>
    <t>Data zawarcia umowy o dofinansowanie</t>
  </si>
  <si>
    <t>Data złożenia wniosku o dofinansowanie</t>
  </si>
  <si>
    <t xml:space="preserve">Nazwa Beneficjenta </t>
  </si>
  <si>
    <t>Tytuł projektu</t>
  </si>
  <si>
    <t>Wydatki ogółem [PLN]</t>
  </si>
  <si>
    <t>Wydatki kwalifikowalne [PLN]</t>
  </si>
  <si>
    <t>Wkład UE [PLN]</t>
  </si>
  <si>
    <t>Nazwa Programu:</t>
  </si>
  <si>
    <t>Budżet naboru 
wkład krajowy</t>
  </si>
  <si>
    <t>Budżet naboru 
ogółem</t>
  </si>
  <si>
    <t>K</t>
  </si>
  <si>
    <t>Narzędzie 2</t>
  </si>
  <si>
    <t>PI 9iv</t>
  </si>
  <si>
    <t>Narzędzie 18</t>
  </si>
  <si>
    <t>PI 9a</t>
  </si>
  <si>
    <t>X posiedzenie KS</t>
  </si>
  <si>
    <t>Narzędzie 14</t>
  </si>
  <si>
    <t>PI 2c</t>
  </si>
  <si>
    <t>I kwartał 2017</t>
  </si>
  <si>
    <t>XI posiedzenie KS</t>
  </si>
  <si>
    <t>III kwartał 2017</t>
  </si>
  <si>
    <t>IV kwartał 2017</t>
  </si>
  <si>
    <t>Narzędzie 19</t>
  </si>
  <si>
    <t>tryb obiegowy</t>
  </si>
  <si>
    <t>Narzędzie 26</t>
  </si>
  <si>
    <t>XV posiedzenie KS</t>
  </si>
  <si>
    <t>Regionalny Program Operacyjny Województwa Mazowieckiego na lata 2014 – 2020</t>
  </si>
  <si>
    <t xml:space="preserve">RPOWMZ.2.K.1 </t>
  </si>
  <si>
    <t>e-usługi, w tym e-zdrowie</t>
  </si>
  <si>
    <t>33/2015</t>
  </si>
  <si>
    <t>II posiedzenie KS</t>
  </si>
  <si>
    <t>RPOWMZ.2.K.2</t>
  </si>
  <si>
    <t>1 Wdrożenie elektronicznej dokumentacji medycznej, 2 Świadczenie usług on-line przez podmioty lecznicze,  Konkurs  w ramach RIT dla subregionu radomskiego i ostrołęckiego, w celu wprowadzenia w  podmiotach leczniczych elektronicznej dokumentacji medycznej.</t>
  </si>
  <si>
    <t xml:space="preserve">IV kwartał 2016  </t>
  </si>
  <si>
    <t>67/2016</t>
  </si>
  <si>
    <t>RPOWMZ.6.K.1</t>
  </si>
  <si>
    <t>Narzędzie 13</t>
  </si>
  <si>
    <t>Konkurs na inwestycje w ramach RIT w zakresie kardiologii i onkologii</t>
  </si>
  <si>
    <t>IV kwartał 2016</t>
  </si>
  <si>
    <t>RPOWMZ.9.K.2</t>
  </si>
  <si>
    <t xml:space="preserve">Program badań przesiewowych słuchu dla uczniów klas pierwszych szkół podstawowych województwa mazowieckiego na lata 2017 - 2018 </t>
  </si>
  <si>
    <t>RPOWMZ.9.K.3</t>
  </si>
  <si>
    <t>RPOWMZ.9.K.4</t>
  </si>
  <si>
    <t>Opracowanie wskazówek i zaleceń do pracy z dzieckiem z zaburzeniami ze spektrum autyzmu w środowisku domowym</t>
  </si>
  <si>
    <t>RPOWMZ.9.K.1</t>
  </si>
  <si>
    <t>Rozszerzenie dostępności nowoczesnych instrumentalnych metod diagnostyki i rehabilitacji dzieci z mózgowym porażeniem dziecięcym na terenie Województwa Mazowieckiego</t>
  </si>
  <si>
    <t>82/2016</t>
  </si>
  <si>
    <t>RPOWMZ.9.K.5</t>
  </si>
  <si>
    <t>Deinstytucjonalizacja usług medycznych w zakresie zdrowia psychicznego dla osób niesamodzielnych z terenu województwa mazowieckiego</t>
  </si>
  <si>
    <t>RPOWMZ.6.K.2</t>
  </si>
  <si>
    <t>Konkurs na inwestycje w ramach RIT w zakresie trendów epidemiologicznych i  demograficznych  wynikających z Policy Paper</t>
  </si>
  <si>
    <t>II kwartał 2017</t>
  </si>
  <si>
    <t>13/2017/XII</t>
  </si>
  <si>
    <t>XII posiedzenie KS</t>
  </si>
  <si>
    <t>RPOWMZ.6.K.3</t>
  </si>
  <si>
    <t>konkurs dla POZ/ AOS</t>
  </si>
  <si>
    <t>RPOWMZ.6.P.1</t>
  </si>
  <si>
    <t>Poprawa funkcjonowania i efektywności kosztowej leczenia psychiatrycznego w Mazowieckim Szpitalu Wojewódzkim Drewnica</t>
  </si>
  <si>
    <t>RPOWMZ.9.K.7</t>
  </si>
  <si>
    <t xml:space="preserve">Program badań przesiewowych słuchu dla uczniów klas pierwszych szkół podstawowych województwa mazowieckiego  </t>
  </si>
  <si>
    <t>24/2017/O</t>
  </si>
  <si>
    <t>RPOWMZ.9.K.8</t>
  </si>
  <si>
    <t>RPOWMZ.9.K.9</t>
  </si>
  <si>
    <t>Konkurs na realizację RPZ w zakresie chorób kręgosłupa i otyłości wśród dzieci z województwa mazowieckiego</t>
  </si>
  <si>
    <t>56/2017/XIV</t>
  </si>
  <si>
    <t>XIV posiedzenie KS</t>
  </si>
  <si>
    <t>RPOWMZ.9.K.10</t>
  </si>
  <si>
    <t>Deinstytucjonalizacja usług medycznych w zakresie zdrowia psychicznego dla osób niesamodzielnych z terenu województwa mazowieckiego - konkurs ponowiony ze względu na nie wykorzystanie alokacji w ramach  konkursu ogłoszonego w marcu 2017</t>
  </si>
  <si>
    <t>RPOWMZ.2.K.3</t>
  </si>
  <si>
    <t>Informatyzacja służby zdrowia na terenie Warszawskiego Obszaru Funkcjonalnego</t>
  </si>
  <si>
    <t>RPOWMZ.9.K.11</t>
  </si>
  <si>
    <t>Dzienne Domy Opieki Medycznej (DDOM)</t>
  </si>
  <si>
    <t xml:space="preserve">I kwartał 2018 </t>
  </si>
  <si>
    <t>72/2017/XV</t>
  </si>
  <si>
    <t xml:space="preserve">Program wczesnego wykrywania i profilaktyki cukrzycy wśród mieszkańców województwa mazowieckiego </t>
  </si>
  <si>
    <t>Narzędzie 13_x000D_, Narzędzie 16_x000D_, Narzędzie 17</t>
  </si>
  <si>
    <t>I kwartał 2018</t>
  </si>
  <si>
    <t>RPOWMZ.9.K.12</t>
  </si>
  <si>
    <t>III kwartał 2018</t>
  </si>
  <si>
    <t>34/2018/XVII</t>
  </si>
  <si>
    <t>XVII posiedzenie KS</t>
  </si>
  <si>
    <t>RPOWMZ.9.K.13</t>
  </si>
  <si>
    <t>RPZ w zakresie chorób kręgosłupa i otyłości wśród dzieci z województwa mazowieckiego</t>
  </si>
  <si>
    <t>RPOWMZ.2.K.4</t>
  </si>
  <si>
    <t>Informatyzacja służby zdrowia, wsparcie aptek szpitalnych</t>
  </si>
  <si>
    <t>IV kwartał 2018</t>
  </si>
  <si>
    <t>50/2018/XVIII</t>
  </si>
  <si>
    <t>XVIII posiedzenie KS</t>
  </si>
  <si>
    <t>RPMA.02.01.01-IP.01-14-001/15</t>
  </si>
  <si>
    <t>https://www.funduszedlamazowsza.eu/nabory-wnioskow/2-1-e-uslugi-2-1-1-e-uslugi-dla-mazowsza-typ-projektow-e-zdrowie/</t>
  </si>
  <si>
    <t>T</t>
  </si>
  <si>
    <t>nie dotyczy</t>
  </si>
  <si>
    <t>RPMA.02.01.01-IP.01-14-036/16</t>
  </si>
  <si>
    <t>https://www.funduszedlamazowsza.eu/nabory-wnioskow/2-1-e-uslugi-poddzialanie-2-1-1-e-uslugi-dla-mazowsza-typ-projektow-informatyzacja-sluzby-zdrowia/</t>
  </si>
  <si>
    <t>RPMA.06.01.00-IP.01-14-042/16</t>
  </si>
  <si>
    <t>https://www.funduszedlamazowsza.eu/nabory-wnioskow/6-1-infrastruktura-ochrony-zdrowia-typ-projektow-inwestycje-w-infrastrukture-ochrony-zdrowia-wynikajace-ze-zdiagnozowanych-potrzeb-w-zakresie-infrastruktury-szpitalnej-dla-kardiologii-i-onkologii/</t>
  </si>
  <si>
    <t>RPMA.06.01.00-IP.01-14-064/17</t>
  </si>
  <si>
    <t>https://www.funduszedlamazowsza.eu/nabory-wnioskow/6-1-infrastruktura-ochrony-zdrowia-typ-projektow-inwestycje-w-infrastrukture-ochrony-zdrowia-wynikajace-ze-zdiagnozowanych-potrzeb-konkurs-dla-podmiotow-leczniczych-dzialajacych-w-publicznym-syste/</t>
  </si>
  <si>
    <t>RPMA.06.01.00-IP.01-14-065/17</t>
  </si>
  <si>
    <t>https://www.funduszedlamazowsza.eu/nabory-wnioskow/6-1-infrastruktura-ochrony-zdrowia-typ-projektow-inwestycje-w-infrastrukture-ochrony-zdrowia-wynikajace-ze-zdiagnozowanych-potrzeb-w-ramach-planow-inwestycyjnych-dla-subregionow-objetych-osi-prob/</t>
  </si>
  <si>
    <t>RPMA.09.02.02-IP.01-14-030/16</t>
  </si>
  <si>
    <t>https://www.funduszedlamazowsza.eu/nabory-wnioskow/9-2-uslugi-spoleczne-i-uslugi-opieki-zdrowotnej-9-2-2-zwiekszenie-dostepnosci-uslug-zdrowotnych-praca-z-dzieckiem-z-zaburzeniami-autyzmu-w-srodowisku-domowym/</t>
  </si>
  <si>
    <t>RPMA.09.02.02-IP.01-14-033/16</t>
  </si>
  <si>
    <t>https://www.funduszedlamazowsza.eu/nabory-wnioskow/9-2-uslugi-spoleczne-i-uslugi-opieki-zdrowotnej-poddzialania-9-2-2-zwiekszenie-dostepnosci-uslug-zdrowotnych-zwiekszenie-wczesnej-wykrywalnosci-i-ocena-ilosci-zaburzen-sluchu-u-dzieci-klas-pierwszyc/</t>
  </si>
  <si>
    <t>RPMA.09.02.02-IP.01-14-034/16</t>
  </si>
  <si>
    <t>https://www.funduszedlamazowsza.eu/nabory-wnioskow/9-2-uslugi-spoleczne-i-uslugi-opieki-zdrowotnej-poddzialania-9-2-2-zwiekszenie-dostepnosci-uslug-zdrowotnych/</t>
  </si>
  <si>
    <t>RPMA.09.02.02-IP.01-14-043/17</t>
  </si>
  <si>
    <t>https://www.funduszedlamazowsza.eu/nabory-wnioskow/9-2-2-wsparcie-deinstytucjonalizacji-opieki-nad-osobami-zaleznymi-poprzez-rozwoj-alternatywnych-form-opieki-nad-osobami-niesamodzielnymi-w-tym-osobami-starszymi/</t>
  </si>
  <si>
    <t>RPMA.09.02.02-IP.01-14-048/17</t>
  </si>
  <si>
    <t>https://www.funduszedlamazowsza.eu/nabory-wnioskow/dzialania-9-2-uslugi-spoleczne-i-uslugi-opieki-zdrowotnej-poddzialania-9-2-2-zwiekszenie-dostepnosci-uslug-zdrowotnych-praca-z-dzieckiem-z-zaburzeniami-autyzmu-w-srodowisku-domowym-rpma-09-02-02-i/</t>
  </si>
  <si>
    <t>RPMA.09.02.02-IP.01-14-049/17</t>
  </si>
  <si>
    <t>https://www.funduszedlamazowsza.eu/nabory-wnioskow/dzialanie-9-2-uslugi-spoleczne-i-uslugi-opieki-zdrowotnej-poddzialania-9-2-2-zwiekszenie-dostepnosci-uslug-zdrowotnych-program-badan-przesiewowych-sluchu-dla-uczniow-klas-pierwszych-szkol-podstawow/</t>
  </si>
  <si>
    <t>RPMA.09.02.02-IP.01-14-052/17</t>
  </si>
  <si>
    <t>https://www.funduszedlamazowsza.eu/nabory-wnioskow/9-2-uslugi-spoleczne-i-uslugi-opieki-zdrowotnej-poddzialania-9-2-2-zwiekszenie-dostepnosci-uslug-zdrowotnych-wdrazanie-programow-wczesnego-wykrywania-wad-rozwojowych-i-rehabilitacji-dzieci-zagrozony/</t>
  </si>
  <si>
    <t>RPMA.09.02.02-IP.01-14-055/17</t>
  </si>
  <si>
    <t>https://www.funduszedlamazowsza.eu/nabory-wnioskow/9-2-2-wsparcie-deinstytucjonalizacji-opieki-nad-osobami-zaleznymi-poprzez-rozwoj-alternatywnych-form-opieki-nad-osobami-niesamodzielnymi-w-tym-osobami-starszymi-rpma-09-02-02-ip-01-14-055-17/</t>
  </si>
  <si>
    <t>RPMA.09.02.02-IP.01-14-060/17</t>
  </si>
  <si>
    <t>https://www.funduszedlamazowsza.eu/nabory-wnioskow/9-2-uslugi-spoleczne-i-uslugi-opieki-zdrowotnej-poddzialania-9-2-2-zwiekszenie-dostepnosci-uslug-zdrowotnych-konkursu-nr-rpma-09-02-02-ip-01-14-060-17/</t>
  </si>
  <si>
    <t>MAZOWIECKI SZPITAL WOJEWÓDZKI DREWNICA SPÓŁKA Z OGRANICZONĄ ODPOWIEDZIALNOŚCIĄ</t>
  </si>
  <si>
    <t>RPMA.09.02.02-IP.01-14-065/18</t>
  </si>
  <si>
    <t>RPMA.02.01.02-IP.01-14-074/18</t>
  </si>
  <si>
    <t>nd.</t>
  </si>
  <si>
    <t>RPMA.09.02.02-IP.01-14-074/18</t>
  </si>
  <si>
    <t>RPMA.09.02.02-IP.01-14-075/18</t>
  </si>
  <si>
    <t>RPOWMZ. 9.K.11</t>
  </si>
  <si>
    <t>https://www.funduszedlamazowsza.eu/nabory-wnioskow/9-2-uslugi-spoleczne-i-uslugi-opieki-zdrowotnej-poddzialania-9-2-2-zwiekszenie-dostepnosci-uslug-zdrowotnych-2/</t>
  </si>
  <si>
    <t>https://www.funduszedlamazowsza.eu/nabory-wnioskow/9-2-uslugi-spoleczne-i-uslugi-opieki-zdrowotnej-poddzialanie-9-2-2-zwiekszenie-dostepnosci-uslug-zdrowotnych-rpma-09-02-02-ip-01-14-074-18/</t>
  </si>
  <si>
    <t>https://www.funduszedlamazowsza.eu/nabory-wnioskow/9-2-uslugi-spoleczne-i-uslugi-opieki-zdrowotnej-poddzialanie-9-2-2-zwiekszenie-dostepnosci-uslug-zdrowotnych-rpma-09-02-02-ip-01-14-075-18/</t>
  </si>
  <si>
    <t>https://www.funduszedlamazowsza.eu/nabory-wnioskow/2-1-e-uslugi-poddzialania-2-1-2-e-uslugi-dla-mazowsza-w-ramach-zit-typu-projektow-informatyzacja-sluzby-zdrowia-na-terenie-warszawskiego-obszaru-funkcjonalnego-rpma-02-01-02-ip-01-14-07/</t>
  </si>
  <si>
    <t>III kwartał 2015</t>
  </si>
  <si>
    <t>Budżet naboru 
UE</t>
  </si>
  <si>
    <t>Regionalny Program Operacyjny Województwa Mazowieckiego na lata 2014-2020</t>
  </si>
  <si>
    <t>RPOWMZ.9.K.15</t>
  </si>
  <si>
    <t>RPZ w zakresie wczesnego wykrywania i profilaktyki cukrzycy wśród mieszkańców województwa mazowieckiego</t>
  </si>
  <si>
    <t>I kwartał 2019</t>
  </si>
  <si>
    <t>64/2018/XIX</t>
  </si>
  <si>
    <t>XIX posiedzenie KS</t>
  </si>
  <si>
    <t>RPOWMZ.2.P.1</t>
  </si>
  <si>
    <t>P</t>
  </si>
  <si>
    <t>E-zdrowie dla Mazowsza 2</t>
  </si>
  <si>
    <t>II kwartał 2020</t>
  </si>
  <si>
    <t>RPMA.02.01.02</t>
  </si>
  <si>
    <t>RPMA.02.01.01</t>
  </si>
  <si>
    <t>081</t>
  </si>
  <si>
    <t>9iv</t>
  </si>
  <si>
    <t>112</t>
  </si>
  <si>
    <t>Zwiększenie dostępności usług zdrowotnych</t>
  </si>
  <si>
    <t>RPMA.09.02.02</t>
  </si>
  <si>
    <t>Usługi społeczne i usługi opieki zdrowotnej</t>
  </si>
  <si>
    <t>RPMA.09.02.00</t>
  </si>
  <si>
    <t>9a</t>
  </si>
  <si>
    <t>053</t>
  </si>
  <si>
    <t>*** RPMA.06.01.00 - Brak poddziałania ***</t>
  </si>
  <si>
    <t>RPMA.06.01.00</t>
  </si>
  <si>
    <t>Jakość usług zdrowotnych</t>
  </si>
  <si>
    <t>2c</t>
  </si>
  <si>
    <t>E-usługi dla Mazowsza w ramach ZIT</t>
  </si>
  <si>
    <t>E-usługi</t>
  </si>
  <si>
    <t>RPMA.02.01.00</t>
  </si>
  <si>
    <t>E -usługi dla Mazowsza</t>
  </si>
  <si>
    <t>Krajowe środki prywatne [euro]</t>
  </si>
  <si>
    <t>Ogółem</t>
  </si>
  <si>
    <t>Nr priorytetu inwestycyjnego</t>
  </si>
  <si>
    <t>Kategoria interwencji</t>
  </si>
  <si>
    <t>Poddziałanie - nazwa</t>
  </si>
  <si>
    <t>Poddziałanie - kod</t>
  </si>
  <si>
    <t>Działanie - nazwa</t>
  </si>
  <si>
    <t>Działanie - kod</t>
  </si>
  <si>
    <t>14 = [7+8+9+13]</t>
  </si>
  <si>
    <t>9 = [10+11+12]</t>
  </si>
  <si>
    <t>Krajowe środki publiczne [euro]</t>
  </si>
  <si>
    <t>Wsparcie UE [euro]</t>
  </si>
  <si>
    <t>Kwoty należy podać razem z rezerwą wykonania</t>
  </si>
  <si>
    <t>Tabela 1: Alokacja w ramach  Regionalnego Programu Operacyjnego Województwa Mazowieckiego na lata 2014 - 2020 przeznaczona na obszar zdrowie</t>
  </si>
  <si>
    <t>RPOWMZ.9.K.16</t>
  </si>
  <si>
    <t>III kwartał 2019</t>
  </si>
  <si>
    <t>28/2019/XXI</t>
  </si>
  <si>
    <t>XXI posiedzenie KS</t>
  </si>
  <si>
    <t>RPOWMZ.9.K.17</t>
  </si>
  <si>
    <t>Zgodnie z planami IP/IZ środki dedykowane wyłącznie obszarowi zdrowie - wsparcie UE - EFRR [euro]</t>
  </si>
  <si>
    <t>Zgodnie z planami IP/IZ środki dedykowane wyłącznie obszarowi zdrowie - wsparcie UE - EFS [euro]</t>
  </si>
  <si>
    <t>Zgodnie z planami IP/IZ środki dedykowane wyłącznie obszarowi zdrowie 
- budżet państwa [euro]</t>
  </si>
  <si>
    <t>Zgodnie z planami IP/IZ środki dedykowane wyłącznie obszarowi zdrowie 
- inne [euro]</t>
  </si>
  <si>
    <t>Finansowanie ogółem [euro] 
Zgodnie z planami IP/IZ środki dedykowane wyłącznie obszarowi zdrowie 
- finansowanie ogółem [euro]</t>
  </si>
  <si>
    <r>
      <t>Zgodnie z planami IP/IZ środki dedykowane wyłącznie obszarowi zdrowie 
-</t>
    </r>
    <r>
      <rPr>
        <b/>
        <sz val="14"/>
        <color theme="1"/>
        <rFont val="Calibri"/>
        <family val="2"/>
        <charset val="238"/>
        <scheme val="minor"/>
      </rPr>
      <t xml:space="preserve"> </t>
    </r>
    <r>
      <rPr>
        <sz val="9"/>
        <color theme="1"/>
        <rFont val="Arial"/>
        <family val="2"/>
        <charset val="238"/>
      </rPr>
      <t>budżet jst [euro]</t>
    </r>
  </si>
  <si>
    <t>Rok, którego roku dot. PD</t>
  </si>
  <si>
    <t>Tabela 2. Działania uzgodnione w Planie działań dla obszaru zdrowie w ramach Regionalnego Programu Operacyjnego</t>
  </si>
  <si>
    <t>Tabela 3. Wykaz naborów konkursowych realizowanych w ramach RPO dotyczących obszaru zdrowia</t>
  </si>
  <si>
    <t>Tabela 4. Wykaz projektów pozakonkursowych realizowanych w ramach RPO dotyczących obszaru zdrowia</t>
  </si>
  <si>
    <t>RPMA.09.02.02-IP.01-14-082/19</t>
  </si>
  <si>
    <t>RPMA.09.02.02-IP.01-14-087/19</t>
  </si>
  <si>
    <t>RPMA.09.02.02-IP.01-14-088/19</t>
  </si>
  <si>
    <t>https://www.funduszedlamazowsza.eu/nabory-wnioskow/ix-wspieranie-wlaczenia-spolecznego-i-walka-z-ubostwem-dzialania-9-2-uslugi-spoleczne-i-uslugi-opieki-zdrowotnej-poddzialania-9-2-2-zwiekszenie-dostepnosci-uslug-zdrowotnych-rpma-09-02-02-ip-01-14/</t>
  </si>
  <si>
    <t>https://www.funduszedlamazowsza.eu/nabory-wnioskow/9-2-uslugi-spoleczne-i-uslugi-opieki-zdrowotnej-poddzialania-9-2-2-zwiekszenie-dostepnosci-uslug-zdrowotnych-rpma-09-02-02-ip-01-14-087-19/</t>
  </si>
  <si>
    <t>https://www.funduszedlamazowsza.eu/nabory-wnioskow/9-2-uslugi-spoleczne-i-uslugi-opieki-zdrowotnej-poddzialanie-9-2-2-zwiekszenie-dostepnosci-uslug-zdrowotnych-nr-rpma-09-02-02-ip-01-14-082-19/</t>
  </si>
  <si>
    <t>RPMA.02.01.01-IP.01-14-087/18</t>
  </si>
  <si>
    <t>https://www.funduszedlamazowsza.eu/nabory-wnioskow/2-1-e-uslugi-poddzialanie-2-1-1-e-uslugi-dla-mazowsza-typu-projektow-informatyzacja-sluzby-zdrowia-wsparcie-aptek-szpitalnych-rpma-02-01-01-ip-01-14-087-18/</t>
  </si>
  <si>
    <t>Region - nazwa</t>
  </si>
  <si>
    <t>Numer umowy/ decyzji/ aneksu</t>
  </si>
  <si>
    <t>Krótki opis projektu</t>
  </si>
  <si>
    <t>Okres realizacji projektu do</t>
  </si>
  <si>
    <t>Okres realizacji projektu od</t>
  </si>
  <si>
    <t>Numer naboru</t>
  </si>
  <si>
    <t>Rodzaj projektu</t>
  </si>
  <si>
    <t>Zakres interwencji (dominujący)</t>
  </si>
  <si>
    <t>Data podpisania umowy pierwotnej</t>
  </si>
  <si>
    <t>Data podpisania aneksu</t>
  </si>
  <si>
    <t>Beneficjent wiodący - nazwa</t>
  </si>
  <si>
    <t>Dofinansowanie</t>
  </si>
  <si>
    <t>% dofinansowania</t>
  </si>
  <si>
    <t>Wartość ogółem</t>
  </si>
  <si>
    <t>Wkład UE</t>
  </si>
  <si>
    <t>Wkład własny</t>
  </si>
  <si>
    <t>Wydatki kwalifikowalne</t>
  </si>
  <si>
    <t>MAZOWIECKIE</t>
  </si>
  <si>
    <t>RPMA.02.01.01-14-0632/15-01</t>
  </si>
  <si>
    <t>„Wzrost jakości i dostępności e-usług medycznych poprzez wdrożenie systemu on-line w Ober Clinic"</t>
  </si>
  <si>
    <t>Przedmiotowy projekt dotyczy wdrożenia zintegrowanego systemu informatycznego w placówce Ober Clinic,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</si>
  <si>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Konkursowy</t>
  </si>
  <si>
    <t>081 Rozwiązania informatyczne na rzecz aktywnego i zdrowego starzenia się oraz usługi i aplikacje w zakresie e-zdrowia (w tym e-opieka i nowoczesne technologie w służbie osobom starszym)</t>
  </si>
  <si>
    <t>OBER CLINIC SP. Z O.O.</t>
  </si>
  <si>
    <t>RPMA.02.01.01-14-0672/15-03</t>
  </si>
  <si>
    <t>E-rozwój dla pacjentów i pracowników SPZOZ Przychodnia Miejska w Józefowie</t>
  </si>
  <si>
    <t>Projekt dotyczy wyposażenia Samodzielnego Publicznego Zakładu Opieki Zdrowotnej z podregionu warszawskiego wschodniego w kompleksowe rozwiązania informatyczne wspierające podstawowy zakres jego działalności. Projekt realizowany będzie w okresie od 1.01.2016 do 31.12.2017 i obejmie swym przedmiotem następujące obszary: -wprowadzenie e-usług dla pacjentów i pracowników SPZOZ obejmujących rejestrację, gabinety lekarskie, gabinety pielęgniarek i położnych, dział administracyjny -modernizację infrastruktury informatycznej -wprowadzenie elektronicznego obiegu dokumentów -informatyzację procedur zarządzania placówką, raportowania i rozliczania z NFZ -możliwość gromadzenia danych medycznych zgodnie z Ustawą o systemie informacji w ochronie zdrowia (Dz.U. nr 113, poz. 657 z późn. zm) -bezpieczeństwo gromadzenia i przechowywania danych medycznych Projekt będzie składał się z 6 zasadniczych elementów (e-usług) na poziomie dojrzałości 4: 1. Elektroniczna rejestracja – umożliwienie rejestracji pacjentów on-line, prowadzenie grafików lekarzy, zapisywania na badania diagnostyczne; 2. Elektroniczne skierowania –moduł oprogramowania dostępny dla pacjentów on-line 3. Elektroniczne wyniki badań –moduł oprogramowania dostępny dla pacjentów on-line 4. Elektroniczne zlecenie na usługi medyczne–moduł oprogramowania dostępny dla pacjentów on-line 5. Elektroniczny dostęp do dokumentacji medycznej, w tym e-recepty – moduł oprogramowania dostępny dla pacjentów on-line 6. Elektroniczne oświadczenia, wyrażenie zgody – moduł oprogramowania dostępny dla pacjentów on-line</t>
  </si>
  <si>
    <t>SAMODZIELNY PUBLICZNY ZAKŁAD OPIEKI ZDROWOTNEJ PRZYCHODNIA MIEJSKA W JÓZEFOWIE</t>
  </si>
  <si>
    <t>RPMA.02.01.01-14-0776/15-03</t>
  </si>
  <si>
    <t>Środowisko informatyczne dla e-usług i elektronicznego obiegu dokumentów w Samodzielnym Zespole Publicznych Zakładów Lecznictwa Otwartego Warszawa Bemowo-Włochy</t>
  </si>
  <si>
    <t>Projekt zakłada rozbudowę systemu informatycznego w Samodzielnym Zespole Publicznych Zakładów Lecznictwa Otwartego Warszawa Bemowo-Włochy o pakiet e-usług adresowanych do pacjentów oraz system elektronicznego obiegu dokumentów, który usprawni działanie i efektywność placówek Wnioskodawcy. W ramach projektu przewiduje się uruchomienie portalu wraz z systemem e-rejestracji i e-usług, wprowadzenie elektronicznego systemu dokumentacji medycznej oraz elektronicznego obiegu dokumentów, a także utworzenie własnego centrum certyfikacji PKI. Cały system stanowić będzie układ zintegrowanych ze sobą portali internetowych i aplikacji usługowych umożliwiających realizację nowych usług elektronicznych on-line oraz obsługujących w całości procesy medyczne i administracyjne. Na projekt składają się następujące zadania: Zadanie 1 Rozbudowa systemu informatycznego Zadanie 2 E-usługi (e-rejestracja, e-wizyta kontrolna, e-teleradiologia, e-kolejkowanie, e-diagnostyka, e-profilaktyka, samoobsługowe terminale klienckie) Zadanie 3 E-archiwum Zadanie 4 Centrum Certyfikacji Zadanie 5 Wprowadzenie elektronicznego systemu obiegu dokumentów. Projekt będzie realizowany w 7 placówkach wchodzących w skład Samodzielnego Zespołu Publicznych Zakładów Lecznictwa Otwartego Warszawa Bemowo-Włochy (przychodnie rejonowe położone w dzielnicy Warszawy Bemowo i Włochy) Projekt adresowany jest do mieszkańców województwa mazowieckiego, w tym w szczególności: - do mieszkańców Warszawy dzielnica Włochy i Bemowo, których liczba zgodnie z danymi GUS wg stanu na dzień 31.12.2014 r. wynosiła łącznie 157 997. Biorąc jednak pod uwagę fakt, że pacjenci korzystający z usług SZPZLO zamieszkują w różnych rejonach Warszawy, gminach ościennych, a nawet gminach zlokalizowanych w różnych częściach województwa mazowieckiego rzeczywista liczba adresatów projektu jest dużo większa i trudna do oszacowania. Na dzień dzisiejszy z usług wszystkich placówek Wnioskodawcy korzysta ok. 100 000 pacjentów.</t>
  </si>
  <si>
    <t>SAMODZIELNY ZESPÓŁ PUBLICZNYCH ZAKŁADÓW LECZNICTWA OTWARTEGO WARSZAWA BEMOWO – WŁOCHY</t>
  </si>
  <si>
    <t>RPMA.02.01.01-14-0872/15-01</t>
  </si>
  <si>
    <t>Podniesienie dostępności i jakości oferty Victi sp. z o.o. poprzez wdrożenie e-usług medycznych</t>
  </si>
  <si>
    <t>Przedmiotowy projekt dotyczy wdrożenia zintegrowanego systemu informatycznego w placówce "VICTI"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</si>
  <si>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VICTI SP. Z O.O.</t>
  </si>
  <si>
    <t>RPMA.02.01.01-14-0893/15-03</t>
  </si>
  <si>
    <t>e-zdrowie@SPZOZ Garwolin - usługi elektroniczne, jako fundament budowy nowego modelu dostępu do danych i świadczeń medycznych</t>
  </si>
  <si>
    <t>Założeniem projektu jest zwiększenie dostępności drogą elektroniczną do usług realizowanych przez SPZOZ w Garwolinie przez wytworzenie i udostępnienie e-usług oraz wzrost dostępu do tych usług oraz zwiększenie efektywności funkcjonowania jednostki. Cel ten zostanie osiągnięty poprzez wdrożenie 11 usług publicznych on-line, w tym 1 o stopniu dojrzałości 3, 7 o stopniu dojrzałości 4 oraz 3 o stopniu dojrzałości 5. Są to następujące usługi: • Elektroniczna Dokumentacja Medyczna • Identyfikacja pacjenta • Rejestr zdarzeń medycznych • eZdrowie.Opieka@Szkoła • eZdrowie.Opieka@Dom • e-Partner • Elektroniczny Obieg Dokumentów • Zarządzanie biznesowe • Monitorowanie gospodarki lekami (w tym Aplikacja mobilna Obchód) • Telediagnostyka obrazowania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SP ZOZ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SP ZOZ • personel administracyjny SP ZOZ • Partnerzy SP ZOZ • szkoły w Powiecie Garwolińskim • pacjenci SP ZOZ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</si>
  <si>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GARWOLINIE</t>
  </si>
  <si>
    <t>RPMA.02.01.01-14-0904/15-06</t>
  </si>
  <si>
    <t>Zastosowanie technik komunikacyjno-informatycznych w opiece nad pacjentami na terenie wschodniego Mazowsza</t>
  </si>
  <si>
    <t>Stworzenie infrastruktury teleinformatycznej umożliwiającej tworzenie, gromadzenie i wymianę elektronicznej dokumentacji medycznej przyczyni się do zwiększenia dostępności e- usług z zakresu ochrony zdrowia dla obywateli, poprawi poziom obsługi pacjentów, którzy otrzymają dostęp do informacji na temat stanu zdrowia, historii choroby, wyników badań, przepisanych leków. projekt jest wykonalny pod względem: ? technicznym, ? finansowym, ? prawnym. Przed opracowaniem ram projektu zidentyfikowano następujące problemy: a) Ograniczenia możliwości uczestniczenia Centrum w systemie wymiany informacji medycznych b) Zagrożenie bezpieczeństwa danych pacjentów c) Znaczące utrudnienie w dostępie do informacji dla rodzin pacjentów d) Wykluczenie informatyczne klientów Centrum Projekt został rozszerzony o wdrożenie: ? e-rejestracji ? e-diagnostyki ? e-recepty ? e-skierowania ? e-poradników medycznych ? e-tabletkę ? e-partnera Cele bezpośrednie: • Wzrost efektywności funkcjonowania Centrum Medycznego poprzez instalację systemu informatycznego; • Poprawa jakości świadczonych usług medycznych; • Racjonalizacja działania poprzez bardziej efektywny system przepływu dokumentów i zmniejszenia kosztów funkcjonowania. Cele pośrednie: • Zapewnienie dostępu do dokumentacji • Skrócenie czasu obsługi pacjentów; • Poprawa bezpieczeństwa i zdrowia pacjentów. Zadania w Projekcie: 1. Zakup sprzętu komputerowego niezbędnego do realizacji projektu 2. Zakup narzędzi warstwy sprzętowej i programowej niezbędnych dla zapewnienia bezpieczeństwa przesyłanych informacji, identyfikacji osób, współpracy z urzędami i firmami wraz z kosztami ich utrzymania 3. Prace instalacyjne, w tym prace związane z zapewnieniem dostępu do Internetu (okablowanie, podłączenie do łączy szerokopasmowych 4. Rozbudowa istniejącego portalu w celu świadczenia nowych e-usług 5. Promocja projektu</t>
  </si>
  <si>
    <t>CENTRUM MEDYCZNO- DIAGNOSTYCZNE SPÓŁKA Z OGRANICZONĄ ODPOWIEDZIALNOŚCIĄ</t>
  </si>
  <si>
    <t>RPMA.02.01.01-14-0922/15-02</t>
  </si>
  <si>
    <t>E – usługi w gminie Grodzisk Mazowiecki</t>
  </si>
  <si>
    <t>Projekt „E -usługi w gminie Grodzisk Mazowiecki” będzie realizowany przez Gminę Grodzisk Mazowiecki oraz partnerów: • Ośrodek Kultury w Grodzisku Mazowieckim • Ośrodek Sportu i Rekreacji w Grodzisku Mazowieckim • Biblioteka Publiczna w Grodzisku Mazowieckim • Obsługa Inwestycyjno - Techniczna gminy Grodzisk Mazowiecki Z punktu widzenia tego typu działań nie są istotne zapisy planu zagospodarowania przestrzennego. Działania projektowe w żaden sposób nie będą odbywały się na terenach chronionych, określonych przez przepisy Ustawy Prawo Ochrony Środowiska. Projekt jest wykonalny pod względem: technicznym, finansowym, prawnym. Przed opracowaniem ram projektu zidentyfikowano następujące problemy: a) Ograniczenia możliwości uczestniczenia mieszkańców w systemie podejmowania lokalnych decyzji. b) Znaczące utrudnienie w dostępie do informacji dla osób niepełnosprawnych. c) Długi czas obsługi petenta Cele bezpośrednie: • Wzrost efektywności funkcjonowania Urzędu Grodzisk Mazowiecki poprzez instalację systemu informatycznego. • Poprawa jakości świadczonych przez Urząd usług . • Zwiększenie dostępności dokumentów i informacji mieszkańcom Gminy Grodzisk Mazowiecki. Cele pośrednie: • Skrócenie czasu potrzebnego na uzyskanie dostępu do wymaganych dokumentów i informacji. • Poprawa bezpieczeństwa danych użytkowników. • Budowa postaw obywatelskich. Cele zostaną osiągnięte poprzez następujące działania: • Wyposażenie Gminy oraz placówek podległych w infrastrukturę teleinformatyczną. • Uruchomienie systemu wymiany danych. • Budowę stabilnego e-systemu informacyjnego. • Uruchomienie Indywidualnego Konta Petenta, które umożliwi dostęp do baz danych moderowanych przez pracowników Urzędu, zgłaszanie wniosków, udział w ankietach i głosowaniach. • Stworzenie portali 33 sołectw, zwiększając tym samym dostęp do nowoczesnych e-usług na terenach wiejskich</t>
  </si>
  <si>
    <t>RPMA.02.01.01-IP.01-14-002/15</t>
  </si>
  <si>
    <t>078 Usługi i aplikacje w zakresie e-administracji (w tym elektronicznych zamówień publicznych, informatycznych środków wsparcia reformy administracji publicznej, bezpieczeństwa cybernetycznego, środków na rzecz zaufania i ochrony prywatności, e-sprawiedliwości i demokracji elektronicznej)</t>
  </si>
  <si>
    <t>GMINA GRODZISK MAZOWIECKI</t>
  </si>
  <si>
    <t>RPMA.02.01.01-14-0924/15-02</t>
  </si>
  <si>
    <t>E-usługi medyczne dla mieszkańców m. st. Warszawa</t>
  </si>
  <si>
    <t>Przedmiotowy projekt dotyczy wdrożenia zintegrowanego systemu informatycznego w placówce "BMS" A. Mateńko I Wspólnicy Sp. J. ,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</si>
  <si>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BMS SPÓŁKA Z OGRANICZONĄ ODPOWIEDZIALNOŚCIĄ SPÓŁKA KOMANDYTOWA</t>
  </si>
  <si>
    <t>RPMA.02.01.01-14-0958/15-03</t>
  </si>
  <si>
    <t>E-usługi w SPZZOZ w Wyszkowie</t>
  </si>
  <si>
    <t>Projekt dotyczy informatyzacji w SPZZOZ Wyszków w zakresie oprogramowania niezbędnego do funkcjonowania jednostki, w tym wdrożenia elektronicznej dokumentacji medycznej i usług on-line, wspomagających obsługę pacjenta. Projekt jest prowadzony w formule partnerstwa. Partnerami będzie jeden ze szpitali powiatowych oraz 3 partnerów z obszarów wiejskich. Projekt jest skierowany jest mieszkańców powiatu wysszkowskiego, a także pacjentów partnerów, tj. powiatu wyszkowskiego i wołomińskiego. Głównym celem projektu jest podniesienie jakości świadczonych usług poprzez zwiększenie liczby oraz jakości usług, udostępnianych w formie elektronicznej przez Wnioskodawcę. W projekcie przewidziano następujące zadania: 1. Zakup sprzętu komputerowego i serwerowego 2. Zakup urządzeń infrastruktury teletechnicznej 3. Zakup licencji oprogramowania. 4. Zarządzanie projektem 5. Promocja projektu W ramach zadania 1 zostaną stworzone konieczne warunki techniczne do wdrożenia oprogramowania. Poprzez realizację zadania 2 podniesiony zostanie poziom bezpieczeństwa przesyłanych i przetwarzanych danych. Zadanie 3 polegać będzie na zainstalowaniu na zakupionym sprzęcie oprogramowania aplikacyjnego i narzędziowego w celu wdrożenia e-usług i Elektronicznej Dokumentacji Medycznej. Projekt będzie realizowany w oparciu o własne zasoby kadrowe i organizacyjne Wnioskodawcy oraz przy współpracy z partnerami. Dodatkowo w celu profesjonalnego zarządzania projektem zatrudnione zostaną specjaliści zewnętrzni, tj, inżynier projektu i kierownik projektu. W ramach realizacji projektu prowadzona będzie promocja w celu rozpropagowania informacji o możliwości korzystania z nowych usług.</t>
  </si>
  <si>
    <t>SAMODZIELNY PUBLICZNY ZESPÓŁ ZAKŁADÓW OPIEKI ZDROWOTNEJ W WYSZKOWIE</t>
  </si>
  <si>
    <t>RPMA.02.01.01-14-0964/15-01</t>
  </si>
  <si>
    <t>„Rozwój Palium sp. z o.o. poprzez wdrożenie systemu elektronicznej dokumentacji medycznej i świadczenia e-usług medycznych”.</t>
  </si>
  <si>
    <t>Wnioskodawcą i beneficjentem projektu jest „Palium” spółka z ograniczoną odpowiedzialnością (dalej również jako: „Palium”) podlegająca wpisowi do Rejestru Podmiotów Wykonujących Działalność Leczniczą (REGON: 130955764). Zgodnie z RPWDL spółka prowadzi działalność leczniczą od 2004 r. w Nowym Mieście. Spółka funkcjonuje w publicznym systemie opieki zdrowotnej pod nr PKD 86.22.Z Praktyka lekarska specjalistyczna, a także świadczy usługi komercyjne (0,63%). Placówka oferuje świadczenia w ramach NFZ (nr kontraktu z NFZ: 07-00-02353-15-08/06/(07R-S-70132-14-01-2012-2016/15)). Obszar działalności placówki obejmuje teren województwa mazowieckiego. Palium oferuje pomoc dla pacjentów przewlekle i obłożnie chorych w trzech Zakładach Opiekuńczo- Leczniczych, a także pomoc personelu Hospicjum Domowego i Pielęgniarskiej Opieki Długoterminowej w domu chorego. W podmiocie zatrudnieni są lekarze (chorób wewnętrznych, medycyny rodzinnej, medycyny ogólnej, pediatrzy, ginekolog- położnik, reumatolog oraz endokrynolog), pielęgniarki, rehabilitanci, psycholog, terapeuci zajęciowi oraz pracownicy socjalni.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Zostaną wdrożone następujące usługi on-line: e-rejestracja, e-rozliczanie umowy abonamentowej, e-konsultacje, e-zakupy, e-diagnostyka, e-laboratorium, e-kolejka oraz e-powtórki recept.</t>
  </si>
  <si>
    <t>PALIUM SP. Z O.O.</t>
  </si>
  <si>
    <t>RPMA.02.01.01-14-1010/15-01</t>
  </si>
  <si>
    <t>Wdrożenie e-usług oraz Elektronicznej Dokumentacji Medycznej w KiMed oraz w podmiotach partnerskich</t>
  </si>
  <si>
    <t>W ramach projektu wdrożona zostanie platforma informatyczna oferująca funkcjonalności i e-usługi na 4 oraz 5 poziomie dojrzałości. Projekt realizowany będzie przez 6 podmiotów leczniczych (Lider (NZOZ KIMED i Centrum Rehabilitacji KIMED Filia Mokotów) oraz 4 Partnerów) świadczących usługi w ramach kontraktu z Narodowym Funduszem Zdrowia. Wdrożony system pozwoli na prowadzenie usług zgodnych z przepisami prawa dotyczącymi interoperacyjności, bezpieczeństwa oraz standardu dostępu dla niepełnosprawnych. W wyniku realizacji Projektu, podmioty biorące w nim udział zwiększą dostęp społeczeństwa do usług świadczonych drogą elektroniczną, zgodnych z obowiązującym prawodawstwem. Rezultatem projektu będzie zwiększenie dostępu do usług medycznych, poprawa jakości i bezpieczeństwa ich świadczenia, a także wyrównanie szans w dostępie do e-usług medycznych oferowanych pacjentom przez Wnioskodawcę oraz Partnerów. W efekcie zwiększy się jakość dostarczanych informacji oraz skróci czas załatwiania spraw, zmniejszy poziom obciążeń biurokratycznych oraz kosztów świadczenia usług.</t>
  </si>
  <si>
    <t>CENTRUM REHABILITACJI KIMED KINGA BLOCH, MICHAŁ ZAGÓRSKI SPÓŁKA JAWNA</t>
  </si>
  <si>
    <t>RPMA.02.01.01-14-1076/15-04</t>
  </si>
  <si>
    <t>Rozwój e-usług w drodze rozbudowy infrastruktury IT w Szpitalu Bielańskim w Warszawie, w tym rozwiązań umożliwiających bezpieczne przetwarzanie i wymianę danych.</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</si>
  <si>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Wdrożenie platformy świadczenia e-usług, Elektronicznej Dokumentacji Medycznej oraz interoperacyjność w ramach Systemu Informacji Medycznej skutkująca wymianą danych z innymi placówkami, wymaga zapewnienia bezpieczeństwa wdrażanych systemów informatycznych oraz przetwarzania danych zgodnie z obowiązującym prawem. System w pełni spełni te wymagania w odniesieniu do obowiązujących przepisów prawa. Realizacja celów pociąga za sobą konieczność modernizacji oraz rozbudowy całego środowiska teleinformatycznego szpitala.</t>
  </si>
  <si>
    <t>SZPITAL BIELAŃSKI IM.KS. JERZEGO POPIEŁUSZKI SPZOZ W WARSZAWIE</t>
  </si>
  <si>
    <t>RPMA.02.01.01-14-1078/15-01</t>
  </si>
  <si>
    <t>„Wdrożenie systemu elektronicznej dokumentacji medycznej i świadczenia e-usług medycznych w działalności ESCULAP Sp. z o.o.”</t>
  </si>
  <si>
    <t>Beneficjentem projektu jest prywatna klinika specjalistyczna Esculap sp. z o.o., która świadczy swoje usługi na terenie powiatu wołomińskiego, szczególnie na terenie miejscowości Marki. Projekt realizowany będzie w siedzibie placówki ul. Fabryczna 1 05-270 Marki. Placówka funkcjonuje od ponad 16 lat i specjalizuje się w świadczeniu usług medycznych i diagnostycznych z zakresu medycyny rodzinnej, alergologii, chirurgii dziecięcej i ogólnej, dermatologii, diabetologii, endokrynologii, pediatrii, stomatologii, okulistyki. Ponadto, klinika oferuje usługi z obszaru ginekologii i położnictwa, kardiologii, neurologii, psychologii, rehabilitacji. Prowadzi ponadto badania USG, RTG, badania laboratoryjne, EKG, RR oraz Echo serca. Placówka działa w publicznym systemie ochrony zdrowia i posiada kontrakt z Narodowym Funduszem Zdrowia obsługując podległy sobie teren. Esculap sp. z o.o podlega wpisowi do Rejestru Podmiotów Wykonujących Działalność Leczniczą (nr REGON jednostki podmiotu leczniczego 01324566800036). Przedmiotem projektu jest wdrożenie Zintegrowanego Systemu Informatycznego, którego zadaniem jest poprawa jakości oraz dostępności świadczonych usług medycznych, jak również podniesienie efektywności zarządzania placówką i zapewnienie możliwości długofalowego rozwoju. W wyniku realizacji projektu nastąpi dostosowanie obiektu do założeń dotyczących informatyzacji placówek ochrony zdrowia m.in. wymagań prawnych z zakresu wdrożenia elektronicznej dokumentacji medycznej. Zostanie wdrożonych 8 e-usług: E-rejestracja, Rozliczanie umowy abonamentowej, E-zakupy, E-konsultacje, E-diagnostyka, E-laboratorium, E-Kolejka oraz E-Powtórki Recept. Wdrożenie e-usług zwiększy dostęp drogą elektroniczną do świadczeń medycznych.</t>
  </si>
  <si>
    <t>"ESCULAP" SP. Z O.O.</t>
  </si>
  <si>
    <t>RPMA.02.01.01-14-1098/15-01</t>
  </si>
  <si>
    <t>"Wzrost dostępności i jakości usług Eskulap Eryk Pawlik, Dorota Sitkiewicz, Andrzej Sitkiewicz spółka jawna poprzez wdrożenie usług on-line"</t>
  </si>
  <si>
    <t>Wnioskodawcą projektu jest ESKULAP Eryk Pawlik, Dorota Sitkiewicz, Andrzej Sitkiewicz spółka jawna podlega wpisowi do Rejestru Podmiotów Wykonujących Działalność Leczniczą (REGON: 141232468). Zgodnie z RPWDL spółka prowadzi działalność leczniczą od 1998 r. w miejscowości Dobrzyków. Spółka funkcjonuje w publicznym systemie opieki zdrowotnej pod nr PKD 86.22.Z Praktyka lekarska specjalistyczna, a także świadczy usługi komercyjne. Placówka oferuje świadczenia w ramach NFZ (ok. 58,9 proc. przychodów). Obszar działalności placówki obejmuje teren powiatu płockiego. Spółka Esculap posiada kontrakty w NFZ o nr: 07R-6-60109-01-01-2013-2015/15, 07R-6-60109-02-01-2011-2016/15 i 07R-6-60109-07-01-2014-2017/15. Przedmiotem projektu jest wdrożenie zintegrowanego systemu informatycznego, którego zadaniem jest poprawa jakości świadczonych usług medycznych, jak również podniesienie efektywności zarządzania podmiotem leczniczym i zapewnienie możliwości jego długofalowego rozwoju. W wyniku realizacji projektu nastąpi dostosowanie podmiotu do założeń dotyczących informatyzacji placówek ochrony zdrowia m.in. w zakresie wymagań prawnych z zakresu wdrożenia elektronicznej dokumentacji medycznej. Przedmiot projektu obejmuje oprócz informatyzacji również wdrożenie usług z zakresu tzw. e-zdrowia, czyli usług elektronicznych w obszarze świadczeń medycznych. Realizacja projektu przyniesie wiele zróżnicowanych korzyści, przede wszystkim dla mieszkańców powiatów, w których podmiot ma swoje placówki, ale również pracowników placówki. Zwiększy się dostępność do usług i świadczeń oraz zostanie skrócony czas oczekiwania na ich realizację. Wpłynie to pozytywnie na działalność placówki medycznej i zdecydowanie usprawni jej pracę.</t>
  </si>
  <si>
    <t>LINEA MEDICA ERYK PAWLIK, DOROTA SITKIEWICZ, ANDRZEJ SITKIEWICZ SPÓŁKA JAWNA</t>
  </si>
  <si>
    <t>RPMA.02.01.01-14-1171/15-05</t>
  </si>
  <si>
    <t>Rozwój systemu e-usług w Instytucie Kardiologii w Warszawie</t>
  </si>
  <si>
    <t>W ramach projektu zostanie stworzona platforma e-usług pod nazwą „Platforma Pacjenta”, która umożliwi pacjentom między innymi: samodzielną rejestrację na wizyty w przychodni kardiologicznej Instytutu Kardiologii, wraz z możliwością zarządzania wizytą np. zmianę terminu czy odwołanie wizyty bez udziału personelu Instytutu Kardiologii; automatyczną obsługę kolejki, która zoptymalizuje pracę rejestracji w przychodni; dostęp do elektronicznej dokumentacji medycznej, wraz z możliwością wskazania innych osób, które mogą uzyskać dostęp do jego dokumentacji; rejestrację na szkolenia i warsztaty skierowane do pacjentów, które są prowadzone systematycznie w Instytucie Kardiologii; stworzenie i udostępnienie interaktywnych szkoleń dla pacjentów w systemie e-learningowym, które stanowić będą działania informacyjno-prewencyjne w walce z chorobami układu krążenia. Realizacja platformy znacznie przyśpieszy i usprawni proces umawiania wizyt / konsultacji kardiologicznych, będzie pełniła rolę systemu przypominającego o wizytach i wymaganych dokumentach, jakie pacjent musi posiadać podczas wizyty, uprości i częściowo zautomatyzuje proces zmian w grafikach wizyt, co bezpośrednio przełoży się na mniejszą ilość wizyt, które będzie należało powtórzyć z winy pacjenta oraz skróci czas oczekiwania na wizyty. W celu realizacji powyższego przedsięwzięcia zostanie wdrożony między innymi Elektroniczny System Obiegu Dokumentacji w ramach którego zostanie zarchiwizowana papierowa dokumentacja administracyjna. Dodatkowo projekt zakłada aktualizację strony Instytutu Kardiologii oraz jego strony BIP w celu lepszej organizacji udostępniania danych i informacji w nich publikowanych, zorientowaną na wymagania użytkowników (w tym pacjentów) dotyczące celu wizyt, dostępności oraz dostosowaną do wymagań osób niepełnosprawnych. Projekt zakłada weryfikację potrzeb użytkowników w tym zakresie ale także weryfikację zgodności publikowanych informacji publicznych z obowiązującymi przepisami prawnymi.</t>
  </si>
  <si>
    <t>INSTYTUT KARDIOLOGII IM. PRYMASA TYSIĄCLECIA STEFANA KARDYNAŁA WYSZYŃSKIEGO</t>
  </si>
  <si>
    <t>RPMA.02.01.01-14-1207/15-02</t>
  </si>
  <si>
    <t>„Informatyzacja w celu wdrożenia EDM wraz z uruchomieniem e-usług w Samodzielnym Publicznym Zespole Zakładów Lecznictwa Otwartego Warszawa-Żoliborz”</t>
  </si>
  <si>
    <t>Projekt jest zespołem skoordynowanych działań,zmierzających do zapokojenia potrzeb interesariuszy zidentyfikowanych w analizie potrzeb społeczno-gospodarczych i analizie poytu, niezbędnych do osiągnięcia celów projektu, opisanych szeroko w części C2 wniosku i Studium Wykonalności. Zadania i wydatki mieszczą się w zakresie kwalifikowalności wydatków,w ramach obydwu typów projektów w ramach konkursu (informatyzacja podmiotu, w tym wdrożenie EDM i e-usług).Projekt obejmuje:zakup komputerów, drukarek, UPS-ów,infrastruktury serwerowej (sprzęt i adekwatne oprogramowanie),systemu teleinformatycznego wspierającego działalność medyczną,umożliwiającego prowadzenie EDM i realizację 7 e-usług na 4 poziomie dojrzałości, skierowanych do pacjentów, klientów instytucjonalnych, innych podmiotów leczniczych, w tym partnerów wraz z instalacją,konfiguracją i wdrożeniem,łącznie z pracami programistycznymi,pozwalającymi na osiągnięcie pełnej funkcjonalności, prace instalacyjne w zakresie zintegrowanej sieci komputerowo-telefonicznej w nowotworzonej lokalizacji jednej z przychodni oraz działania informacyjno-promocyjne. Szczegółowy budżet i zakres wydatków zawarty jest w Studium Wykonalności i dalszych częściach wniosku.Projekt jest w trakcie realizacji przez wyłonionego w drodze przetargu nieogr. wykonawcę-w ramach dostawy sprzętu serwerowego i systemu teleinformatycznego. W ramach umowy przeprowadzone będą także prace programistyczne.Sprzęt komputerowy,drukujący,UPS-y zostały dostarczone przez wyłonionego w drodze przetargu wykonawcę.Planowane jest wyłonienie wykonawcy instalacji komputerowych.W toku realizacji projektu prowadzone będą działania informacyjno-promocyjne.Wykonawcy będą wyłaniani zgodnie z ustawą Pzp.W wyniku projektu SPZZLO zostanie zinformatyzowany,w zakresie umożliwiającym prowadzenie EDM i uruchomienie 7e-usług, z uwzględnieniem zwiększenia oddziaływania projektu dzięki partnerstwu.Szczegółowy opis zawarty jest w cz.C2 wniosku oraz odpowiednio w Studium Wykonalności.</t>
  </si>
  <si>
    <t>SAMODZIELNY PUBLICZNY ZESPÓŁ ZAKŁADÓW LECZNICTWA OTWARTEGO WARSZAWA-ŻOLIBORZ</t>
  </si>
  <si>
    <t>RPMA.02.01.01-14-1226/15-02</t>
  </si>
  <si>
    <t>„Wdrożenie Zintegrowanego Systemu Informatycznego w Evanne Polska sp. z o.o.”</t>
  </si>
  <si>
    <t>Beneficjentem projektu jest Evanne Polska sp. z o.o. – podmiot leczniczy prowadzący jednostkę medyczną świadczącą usługi zdrowotne w oparciu o działalność: Centrum Zdrowia Psychicznego (CZP) oraz Centrum Leczenia Uzależnień (CLU). Spółka podlega wpisowi do Rejestru Podmiotów Wykonujących Działalność Leczniczą (nr wpisu 000000166508), zgodnie z którym prowadzi działalność leczniczą pod nr PKD 86.21.Z ‘Praktyka lekarska ogólna’ od 2014 roku. Spółka funkcjonuje w publicznym systemie opieki zdrowotnej, a także świadczy usługi medyczne drogą komercyjną (w 2014 r. stanowiły one około 58% wszystkich usług). Placówka oferuje świadczenia w ramach umowy z NFZ (nr kontraktu z NFZ: 07R-1-01484-04-01-2011-2016/15) z zakresu Zespołu Leczenia Środowiskowego, Oddziału Dziennego Terapii Uzależnienia od Alkoholu oraz Poradni Terapii Uzależnienia i Współuzależnienia. Obszar działalności placówki obejmuje teren województwa mazowieckiego, szczególnie powiat otwocki i piaseczyński, na terenie którego zlokalizowane jest Centrum Zdrowia Psychicznego oraz Centrum Leczenie Uzależnień (NZOZ MEDICA w Otwocku i NZOZ MEDICA w Piasecznie). Przedmiotem projektu jest wdrożenie Zintegrowanego Systemu Informatycznego umożliwiającego świadczenie e-usług medycznych (e-Rejestracja, e-Rozliczanie Umów Abonamentowych, e-Zakupy, e- konsultacje, e-Kolejka i e-powtórki recept). Całość systemu oparta jest na trzech warstwach: 1. Oprogramowaniu klasy HIS (Szpitalny System Informacyjny) – część główna (ZSI – moduł dokumentacji elektronicznej) wraz z modułami. 2. Oprogramowaniu klasy RIS (Radiologiczny System Informacyjny) – komunikuje się z urządzeniami diagnostycznymi i ma dostęp do archiwum obrazów, udostępnia je na żądanie wraz z opisem lekarskim do oprogramowania klasy HIS. 3. Oprogramowanie klasy LIS (Laboratoryjny System Informacyjny) – oprogramowanie laboratoryjne odbierające zlecenia z HIS i wysyłające do niego wyniki.</t>
  </si>
  <si>
    <t>EVANNE POLSKA SP. Z O.O.</t>
  </si>
  <si>
    <t>RPMA.02.01.01-14-1242/15-02</t>
  </si>
  <si>
    <t>Poprawa dostępności i jakości oferty Specjalistycznej Przychodni Lekarskiej WILMED poprzez wdrożenie Zintegrowanego Systemu Informatycznego</t>
  </si>
  <si>
    <t>Przedmiotowy projekt dotyczy wdrożenia zintegrowanego systemu informatycznego w placówce JTP-Investment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obejmuje realizację następujących zadań: 1) opracowanie założeń do wdrożenia systemu informatycznego 2) zakup infrastruktury sprzętowej do systemu 3) nabycie wartości niematerialnych i prawnych 4) nabycie usług informatycznych i technicznych dotyczących instalacji infrastruktury i oprogramowania 5) działania informacyjno-promocyjne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medycznej na najwyższym poziomie.</t>
  </si>
  <si>
    <t>JTP-INVESTMENT SPÓŁKA Z OGRANICZONĄ ODPOWIEDZIALNOŚCIĄ</t>
  </si>
  <si>
    <t>RPMA.02.01.01-14-1243/15-02</t>
  </si>
  <si>
    <t>"Podniesienie dostępności i jakości usług w placówce zdrowia VERTIMED poprzez wdrożenie e-usług"</t>
  </si>
  <si>
    <t>Wnioskodawcą projektu pt. „Podniesienie dostępności i jakości usług w placówce zdrowia VERTIMED poprzez wdrożenie e-usług” jest Grupa Medyczna Vertimed Zakrzewscy spółka jawna, zwana dalej Vertimed. Vertimed powstała w 2008r. w Warszawie, wpis do KRS z dnia 26.02.2008r. nr 0000300085. Spółka funkcjonuje w publicznym systemie opieki zdrowotnej (nr kontraktów z NFZ 07-06-03264-15-02/06, 07-06-03264-15-04/06) oraz w systemie komercyjnym, pod nr PKD 86.22.Z Praktyka lekarska specjalistyczna. Vertimed podlega wpisowi do Rejestru Podmiotów Wykonujących Działalność Leczniczą (Regon: 14137305100026); data wpisu 12.03.2010r. Obszar działania placówki obejmuje teren województwa mazowieckiego. Vertimed to przychodnia specjalistyczna oferującą szeroki zakres usług medycznych z zakresu psychiatrii, psychologii i psychoterapii. Przychodnia świadczy usługi medycyny rodzinnej, w tym pediatrii, jak również badań diagnostycznych. Przedmiotem projektu jest wdrożenie Zintegrowanego Systemu Informatycznego, Portalu Pacjenta, Portalu Partnera oraz Portalu Menadżer, dzięki którym placówka oferować będzie kompleksowe, na najwyższym poziomie jakości e-usługi w zakresie ochrony zdrowia takie jak: e-rejestracja, e- rozliczanie umów abonamentowych, e- grupa zakupowa, e- konsultacje, e- diagnostyka, e- laboratorium, e-kolejka oraz e- powtórki recept. Realizacja projektu umożliwi Wnioskodawcy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t>
  </si>
  <si>
    <t>GRUPA MEDYCZNA VERTIMED ZAKRZEWSCY SPÓŁKA JAWNA</t>
  </si>
  <si>
    <t>RPMA.02.01.01-14-1244/15-01</t>
  </si>
  <si>
    <t>"Poprawa dostępności oraz jakości oferty Centrum Leczenia Uzależnień PPL "MAŁY RYCERZ" poprzez wdrożenie Zintegrowanego Systemu Informatycznego"</t>
  </si>
  <si>
    <t>Przedmiotowy projekt dotyczy wdrożenia zintegrowanego systemu informatycznego w placówce KDK Leńdzion Sp. J.,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t>
  </si>
  <si>
    <t>KDK SP. Z O.O.</t>
  </si>
  <si>
    <t>RPMA.02.01.01-14-1417/15-05</t>
  </si>
  <si>
    <t>Usprawnienie pracy NZOZ w Sulejówku poprzez stworzenie systemu e-usług</t>
  </si>
  <si>
    <t>W projekcie pt. „Usprawnienie pracy NZOZ w Sulejówku poprzez stworzenie systemu e-usług” zostanie opracowany oraz wdrożony system teleinformatyczny, którego zadaniem będzie umożliwienie zelektronizowania procesów rejestracji, wystawiania recept oraz dostępu do dokumentacji medycznej w archiwum elektronicznym, wystawiania zleceń/wyników badań i elektronicznej wymiany dokumentacji. Budowa systemu teleinformatycznego umożliwi zdalne komunikowanie się pacjentów z placówką, co oznacza wzrost poziomu bezpieczeństwa danych przetwarzanych przez jednostkę, jak również zwiększenie efektywność funkcjonowania placówki. Celem Projektu jest ułatwienie dostępu do usług zdrowotnych na terenie powiatu mińskiego i województwa mazowieckiego. Pośrednimi celami projektu, które zostaną osiągnięte są przede wszystkim poprawa dostępu do informacji medycznej dla mieszkańców powiatu mińskiego, poprawa jakości procesu leczenia, zwiększenie bezpieczeństwa pacjentów i podniesienie efektywności ekonomicznej systemu ochrony zdrowia. Bezpośrednimi użytkownikami Systemu e-usług będą: 1. Pacjenci korzystający z usług świadczonych w ramach Systemu Ochrony Zdrowia (świadczeniobiorcy) około 10 000 osób. 2. NZOZ Sulejówek - wszyscy pracownicy, w codziennej pracy. 3. Lekarze współpracujący z NZOZ Sulejówek – wykorzystanie e-usług w przypadku tej grupy będzie powszechne i częste. 4. Inne jednostki medyczne współpracujące z NZOZ Sulejówek– wykorzystanie e-usług w przypadku tej grupy będzie powszechne i częste. 5. Laboratoria współpracujące z NZOZ Sulejówek– wykorzystanie e-usług w przypadku tej grupy będzie powszechne i częste.</t>
  </si>
  <si>
    <t>LEŚNIK JANUSZ NIEPUBLICZNY ZAKŁAD OPIEKI ZDROWOTNEJ CENTRUM</t>
  </si>
  <si>
    <t>RPMA.02.01.01-14-1420/15-03</t>
  </si>
  <si>
    <t>Dostosowanie Specjalistycznego Szpitala Wojewódzkiego w Ciechanowie do obowiązujących wymogów w zakresie e-usług</t>
  </si>
  <si>
    <t>W ramach przedsięwzięcia planowane jest wprowadzenie nowoczesnych rozwiązań informatycznych poprzez zakup sprzętu i oprogramowania do zarządzania szpitalem, które będą ściśle współpracowały z systemami obecnie realizowanymi w projekcie "E-zdrowie dla Mazowsza". Niniejsza inwestycja będzie uzupełnieniem i kontynuacją rozpoczętej w ubiegłym roku wspólnej inicjatywy 23 mazowieckich szpitali, której celem jest dostosowanie podmiotów leczniczych do wymogów ustawy z dnia 28.04.2011 r. o systemie informacji w ochronie zdrowia (Dz. U. Nr 113, poz. 657 i Nr 174, poz. 1039), bezpieczne i zgodne z prawem wytwarzanie, przechowywanie, oraz przekazywanie dokumentów medycznych pomiędzy jednostkami oraz integrację z tworzoną na szczeblu krajowym Elektroniczną Platformą Gromadzenia Informacji O Zdarzeniach Medycznych (P1). Celem projektu jest zwiększenie liczby usług udostępnianych w formie elektronicznej. Zakres rzeczowy projektu obejmuje: rozszerzenie szpitalnego systemu informatycznego o nowe moduły, takie jak e-skierowanie, e-zwolnienie, e-recepta, e-kolejka, wdrożenie medycznego portalu dla lekarzy i pacjentów, zakup systemu do rejestrowania przebiegu operacji, do archiwizacji badań usg, do wideokonsultacji/wideokonferencji, zakup oprogramowania do Planowania Zasobów Przedsiębiorstwa (ERP). W kosztach projektu ujęto również promocję projektu. Planowane w ramach niniejszego przedsięwzięcia wdrożenie nowoczesnych technologii ICT umożliwi wymianę danych statystycznych, rozliczeniowych, zarządczych, przyczyni się do redukcji kosztów operacyjnych, uproszczenia struktur organizacyjnych, zapewnienia interoperacyjności systemów oraz usprawnienia pracy personelu szpitala. Informatyzacja będzie wiązała się z podniesieniem bezpieczeństwa przetwarzanych informacji, łatwiejszym dostępem do różnorakich analiz, usprawniających zarządzanie placówką, stworzeniem systemu elektronicznej wymiany dokumentów. Projekt adresowany jest do ok. 500 tysięcy mieszkańców północnego Mazowsza.</t>
  </si>
  <si>
    <t>SPECJALISTYCZNY SZPITAL WOJEWÓDZKI W CIECHANOWIE</t>
  </si>
  <si>
    <t>RPMA.02.01.01-14-1436/15-03</t>
  </si>
  <si>
    <t>Budowa internetowej platformy usług publicznych e-Szpital oraz wdrożenie elektronicznej dokumentacji medycznej w Mazowieckim Szpitalu Onkologicznym w Wieliszewie</t>
  </si>
  <si>
    <t>Przedmiotem projektu jest budowa internetowej platformy usług publicznych e-Szpital oraz wdrożenie systemu elektronicznej dokumentacji medycznej w Mazowieckim Szpitalu Onkologicznym w Wieliszewie i Przychodni. W wyniku realizacji projektu wzrośnie dostęp do elektronicznych usług publicznych na terenie województwa mazowieckiego, a także podniesie się jakość i dostępność do usług medycznych świadczonych przez Szpital i Przychodnię. Bezpośrednim beneficjentem projektu będzie Krajowa Fundacja Medyczna w Warszawie prowadząca Mazowiecki Szpital Onkologiczny i Przychodnię. Beneficjentami pośrednimi projektu będą: 1. Mieszkańcy województwa mazowieckiego, pozostałej części kraju korzystający z usług Szpitala i przychodni. 2. Zewnętrzni instytucjonalni odbiorcy informacji z grupy kontrahentów (np. dostawcy materiałów i usług). 3. Zewnętrzni indywidualni odbiorcy informacji z grupy obywateli nie będących pacjentami Mazowieckiego Szpitala Onkologicznego, ale poszukujących informacji o jednostce w tym o zakresie świadczonych usług. 4. Wewnętrzni odbiorcy informacji z grupy personelu medycznego i administracyjnego Szpitala i przychodni. W wyniku realizacji projektu wdrożonych zostanie 7 elektronicznych usług publicznych udostępnianych on-line o 4 stopniu dojrzałości - transakcja. Wdrożone usługi charakteryzować się będą wysokim stopniem powszechności i dostępności. Projekt zrealizowany będzie w ramach etapów obejmujących: 1. Zakup środków trwałych - m.in. serwerów bazodanowych oraz serwera aplikacji, macierzy, stacji roboczych, tabletów medycznych, kontrolerów sieci. Szczegółowe informacje w SW - str. 122-124 2. Analizę przedwdrożeniową wraz z wdrożeniami. 3. Proces uruchomienia poszczególnych elementów dostarczanego rozwiązania. 4. Uruchomienie chmury obliczeniowej.</t>
  </si>
  <si>
    <t>KRAJOWA FUNDACJA MEDYCZNA</t>
  </si>
  <si>
    <t>RPMA.02.01.01-14-1438/15-02</t>
  </si>
  <si>
    <t>„Kompleksowa informatyzacja SPZZOZ w Lipsku w celu wdrożenia elektronicznej dokumentacji medycznej i e-usług”</t>
  </si>
  <si>
    <t>Głównym celem projektu jest poprawa dostępności i jakości świadczeń zdrowotnych realizowanych przez SPZZOZ w Lipsku, poprzez wdrożenie systemu elektronicznej dokumentacji medycznej (EDM) oraz pakietu usług z zakresu e-zdrowia.Powyższy cel został sformułowany w oparciu o analizę potrzeb społ.-gospodarczych, ze szczególnym uwzględnieniem potrzeb grupy docelowej, jaką stanowią obecni i przyszli pacjenci korzystający z usług zdrowotnych świadczonych przez Wnioskodawcę i Partnerów projektu.Założenia realizacji (w tym:budżet, harmonogram i planowane zadania) są zgodne z wymogami opisanymi w dokumentacji konkursowej.Zakres rzeczowy przedsięwzięcia obejmuje zakup infrastruktury sieciowej i serwerowej, utworzenie stanowisk dla użytkowników wraz ze sprzętem peryferyjnym, wdrożenie systemu informatycznego umożliwiającego prowadzenie EDM i realizację 7 e-usług na 4 poziomie dojrzałości i 1- na 3 poziomie, ucyfrowienie pracowni RTG, prowadzenie działań informacyjno-promocyjnych oraz przygotowanie i zarządzanie projektem.Wszystkie wydatki będą ponoszone w sposób celowy i oszczędny, z zachowaniem zasady uzyskiwania najlepszych efektów z danych nakładów, za pomocą metod i środków optymalnych dla osiągnięcia zakładanych celów oraz w sposób umożliwiający terminową realizację projektu.Wykonawcy będą wyłaniani zgodnie z przepisami ustawy Pzp, w sposób zapewniający konkurencyjność i transparentność.Szczegółowy budżet i wykaz planowanych działań jest przedstawiony w Studium Wykonalności i dalszych częściach wniosku aplikacyjnego. W projekt zaangażowanych będzie 5 Partnerów, w tym 4 zlokalizowanych na obszarach wiejskich.Realizacja projektu pozwoli na zastosowanie nowoczesnych rozwiązań informatycznych umożliwiających prowadzenie EDM i wdrożenie pakietu usług z zakresu e-zdrowia, co w efekcie przyczyni się do podniesienia jakości i dostępności świadczonych usług zdrowotnych, ograniczenia nierówności w zdrowiu oraz rozwoju społeczeństwa informacyjnego i potencjału innowacyjnego regionu</t>
  </si>
  <si>
    <t>SAMODZIELNY PUBLICZNY ZESPÓŁ ZAKŁADÓW OPIEKI ZDROWOTNEJ</t>
  </si>
  <si>
    <t>RPMA.02.01.01-14-1447/15-05</t>
  </si>
  <si>
    <t>Wdrożenie w Corten Medic elektronicznej obsługi pacjentów dostosowującej działalność firmy do znowelizowanych przepisów prawa</t>
  </si>
  <si>
    <t>Projekt „Wdrożenie w Corten Medic elektronicznej obsługi pacjentów dostosowującej działalność firmy do znowelizowanych przepisów prawa” przyczyni się do realizacji celu głównego przedsięwzięcia tj. implementacji w firmie rozwiązań w zakresie ICT zmierzających do wprowadzenia pełnej dokumentacji medycznej zgodnie z obowiązującymi przepisami prawa, w tym szczególnie interakcji z P1 . Pozostałymi celami szczegółowymi będą: wyposażenie firmy w nowoczesny i innowacyjny sprzęt komputerowy, zakup niezbędnego, specjalistycznego oprogramowania, poprawa jakości obsługi pacjentów, wzrost konkurencyjności firmy, poprawa stanu zdrowotności pacjentów oraz ułatwienie dostępu do usług elektronicznych przez osoby niepełnosprawne i wykluczone cyfrowo (WCAG 2.0) . Beneficjentem bezpośrednim będzie Corten Medic Tomasz Sikora, a Beneficjentami pośrednimi wszyscy korzystający z wprowadzenia nowego systemu: pacjenci oraz lekarze i pracownicy placówek medycznych objętych zakresem Projektu. W ramach realizacji projektu wdrożone zostaną następujące moduły medyczne: e – Portal, e – Rejestracja, e – Kolejka oczekujących, e – Komunikacja, e – Recepta, e – Zlecenie, e – Kontrahent, e – Dokumentacja, e – Laboratorium, e – Sklep.( 3 usługi o poziomie dojrzałości 3, 5 usług o poziomie dojrzałości 4 i 1 usługa o poziomie dojrzałości 5). Przedmiot realizacji projektu będzie obejmował wyposażenie w niezbędny sprzęt medyczny i oprogramowanie następujących obszarów: wewnętrznego obszaru związanego ze świadczonymi usługami medycznymi – Medyczny, wewnętrznego obszaru związanego z obsługą informatyczną firmy – Serwerowy oraz Zewnętrznego obszaru dostępnego z internetu – Portalowy. Analiza wykonalności (instytucjonalna, prawna, techniczno-technologiczna i finansowo-ekonomiczna) potwierdza zasadność i celowość realizacji Projektu. •</t>
  </si>
  <si>
    <t>CORTEN MEDIC TOMASZ SIKORA</t>
  </si>
  <si>
    <t>RPMA.02.01.01-14-1451/15-02</t>
  </si>
  <si>
    <t>eZdrowie-SPZOZ w Siedlcach na miarę XXI wieku</t>
  </si>
  <si>
    <t>Założeniem projektu jest zwiększenie dostępności drogą elektroniczną do usług realizowanych przez SPZOZ w Siedlcach przez wytworzenie i udostępnienie e-usług oraz wzrost dostępu do tych usług oraz zwiększenie efektywności funkcjonowania jednostki. Cel ten zostanie osiągnięty poprzez wdrożenie 8 usług publicznych on-line, w tym 1 o stopniu dojrzałości 3, 5 o stopniu dojrzałości 4 oraz 2 o stopniu dojrzałości 5. Są to następujące usługi: • Elektroniczna Dokumentacja Medyczna • Identyfikacja pacjenta • Rejestr zdarzeń medycznych • eZdrowie.Opieka@Szkoła • eZdrowie.Opieka@Dom • E-Ankiety • Logika biznesowa • Uwierzytelnianie i autoryzacja dostępu Wdrożenie ww. usług wymaga zmodernizowania i rozbudowy infrastruktury środowiska informatycznego podmiotu leczniczego w zakresie przetwarzania i transmisji danych, nieznacznej rozbudowy infrastruktury technicznej (serwerownia) oraz infrastruktury systemowej (usługi informatyczne środowiska informatycznego).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szkoły w Powiecie Garwolińskim • pacjenci Szpitala • władze powiatu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</si>
  <si>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SAMODZIELNY PUBLICZNY ZAKŁAD OPIEKI ZDROWOTNEJ W SIEDLCACH</t>
  </si>
  <si>
    <t>RPMA.02.01.01-14-1476/15-04</t>
  </si>
  <si>
    <t>Informatyzacja oraz wdrożenie elektronicznej dokumentacji medycznej za pomocą e- usługi w Medical Center.</t>
  </si>
  <si>
    <t>Informatyzacje służby zdrowia, wdrożenie elektronicznej dokumentacji medycznej i dostosowanie działalności ZOZ do znowelizowanych przepisów prawa. Wprowadzenie świadczonych usług on-line tj: rejestracji wizyt, potwierdzania ich sms- em, prowadzenie dokumentacji medycznej w wersji elektronicznej m.in. recept, skierowań, wyników badań oraz opisów. Oprócz tego dostęp osób upoważnionych. W ramach projektu będą prowadzone działania tj: 1. Przygotowanie dokumentacji projektu opracowanie studium wykonalności. 2. Adaptacja pomieszczeń: wyposażenie pracowni RTG.. 3. Informatyzacja: rozbudowa sieci informacyjno-komunikacyjnej, zakup i wdrożenie sprzętu, oprogramowania i systemów, wdrożenie elektronicznej dokumentacji medycznej, uruchomienie e-usługi tj.: e-rejestracja e-recepta e-skierowanie e-zlecenie e-dokumentacja pacjent (dostęp do dokumentacji medycznej przez pacjenta) e-dokumentacja lekarz (dostęp do dokumentacji medycznej przez lekarza) e-powiadomienie sms e-kolejka (możliwość sprawdzenie ile osób jest w kolejce do poszczególnych badań, specjalistów, możliwość zmiany terminu wizyty itp.) 4. Zakup cyfrowego aparatu RTG wraz ze stacja opisową do archiwizacji danych i ich przesyłu. 5. Informacja i promocja projektu. Wybrane technologie rozbudowy infrastruktury przedsiębiorstwa przelicza się na wysoką jakość i trwałość otrzymanych produktów, tak że nie będą one wymagały ciągłych udoskonaleń lub poprawek. W wyniku realizacji ww. projektu zwiększy się komunikacyjność informacyjna, a przy tym dostępność do gwarantowanych usług medycznych.</t>
  </si>
  <si>
    <t>RENATA BLUKACZ JUSTYNA GRZYWACZ SPÓŁKA CYWILNĄ MEDICAL OFFICE</t>
  </si>
  <si>
    <t>RPMA.02.01.01-14-1505/15-04</t>
  </si>
  <si>
    <t>Wdrożenie elektronicznej dokumentacji medycznej oraz usług typu e-zdrowie w MEDI-system sp. z o. o.</t>
  </si>
  <si>
    <t>Projekt MEDI-system dotyczy cyfryzacji placówek leczniczych prowadzonych przez Spółkę w ramach realizacji świadczeń zdrowotnych zakontraktowanych w drodze umowy z NFZ. Realizacja inwestycji pozwoli na wdrożenie elektronicznej dokumentacji medycznej oraz udostępnienie usług typu e-zdrowie (e-Rejestracja, e-Powiadomienia, e-Wyniki/e-Dokumentacja, e- Kontrahent, e-Konsultacje, e-Wywiad, e-Recepty, e-Płatności , e-Skierowanie, portal Szpitala Pacjenta i Lekarza). Jednym z głównych założeń projektu jest ograniczenie papierowego obiegu dokumentów oraz włączenie do swoich procesów posługiwanie się informacją w postaci elektronicznej. Bezpośrednim celem projektu jest stworzenie warunków do rozwoju społeczeństwa informacyjnego poprzez poprawę poziomu dostępu do nowoczesnych technologii informatycznych – wdrożenie elektronicznych usług w zakresie e-zdrowie. Projekt będzie realizowany w okresie od 01.04.2016 r. do 30.10.2017 r. Przedmiotem projektu będzie budowa systemu informatycznego wspierającego działania medyczne i objęcie nim wszystkich placówek Spółki zlokalizowanych na terenie województwa mazowieckiego. Realizację projektu zaplanowano w II etapowo. I etap - zakup infrastruktury informatycznej, II etap - zakup modułów aplikacyjnych oraz ich wdrożenie. Główne zadania zdefiniowane w ramach projektu: I ETAP: - zakup wyposażenia serwerowni - zakup licencji - zakup zestawów komputerowych - zakup tabletów - zakup czytnika kart magnetycznych - zakup czytników kodów - zakup drukarek opasek - zakup urządzeń sieciowych II ETAP: - zakup systemu medycznego z wdrożeniem - zakup dostępu do e-usług - hosting</t>
  </si>
  <si>
    <t>MEDI-SYSTEM SP. Z O. O.</t>
  </si>
  <si>
    <t>RPMA.02.01.01-14-1615/15-02</t>
  </si>
  <si>
    <t>E-usługi w Mieście Otwock</t>
  </si>
  <si>
    <t>Projekt dotyczy informatyzacji Miasta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lipca 2016 - 30 wrzesień 2017, i obejmuje następujący zakres: 1. Zakup i wdrożenie oprogramowania wraz z e-usługami. 2. Zakup licencji aplikacyjnych i narzędziowych 3. Podniesienie poziomu bezpieczeństwa transmisji i przechowywania danych. 4. Wdrożenie systemów podnoszących bezpieczeństwo 5. Poprawę infrastruktury teleinformatycznej Projekt będzie realizowany w oparciu o własne zasoby kadrowe. W ramach realizacji projektu prowadzona będzie promocja w celu rozpropagowania informacji o możliwości korzystania z nowych usług.</t>
  </si>
  <si>
    <t>MIASTO OTWOCK</t>
  </si>
  <si>
    <t>RPMA.02.01.01-14-1658/15-03</t>
  </si>
  <si>
    <t>„Rozwój e-usług i ich integracja z systemem informatycznym z wykorzystaniem innowacyjnych technologii w SPS Szpitalu Zachodnim im. Jana Pawła II w Grodzisku Mazowieckim”.</t>
  </si>
  <si>
    <t>SAMODZIELNY PUBLICZNY SPECJALISTYCZNY SZPITAL ZACHODNI IM. ŚW. JANA PAWŁA II W GRODZISKU MAZOWIECKIM</t>
  </si>
  <si>
    <t>RPMA.02.01.01-14-1679/15-02</t>
  </si>
  <si>
    <t>Nowoczesne e-usługi dla mieszkańców Radomia</t>
  </si>
  <si>
    <t>Głównym celem projektu jest umożliwienie mieszkańcom – potencjalnym interesantom głównej jednostki wnioskodawcy Urzędu Miejskiego w Radomiu(dalej we wniosku: UMR) i jego 4 jednostek podległych - instytucji kultury korzystania z wybranych usług świadczonych przez te instytucje drogą elektroniczną.Uruchomione e-usługi publiczne dotyczyć będą głównie często załatwianych spraw, a cechować je będzie wysoki poziom dojrzałości(co najmniej 26 z nich zapewni możliwość załatwienia danej sprawy bez konieczności wizyty w danej instytucji). Uruchomienie e-usług będzie połączone z integracją systemów informatycznych (dalej:sys.inf.),wdrożeniem rozwiązań podnoszących bezpieczeństwo teleinformatyczne w Urzędzie Miejskim oraz zakupem niezbędnego sprzętu koniecznego do realizacji zadań planowanych w projekcie, wdrożeniem dedykowanego oprogramowania wraz z zakupem niezbędnego sprzętu w instytucjach kultury.Projekt ma ponadto na celu podniesienie bezpieczeństwa i interoperacyjności sys.inf. UMR, a także zinformatyzowanie dostępu do informacji publicznej. Projekt zakłada integrację sys.inf. oraz wykorzystanie możliwości platform do świadczenia e-usług publicznych:krajowej (ePUAP) oraz regionalnej (Wrota Mazowsza). Rzeczową realizację projektu rozpocznie przygotowanie dokumentacji technicznej i ogłoszenie zamówień publicznych, w celu wyłonienia wykonawcy głównego zamówienia.W pierwszym etapie realizacji zamówienia planuje się dostarczenie sprzętu niezbędnego do dalszej realizacji projektu,a następnie wdrożenie rozwiązań podnoszących bezpieczeństwo i interoperacyjność systemów UMR (w tym integracja systemów). Umożliwi to realizację kolejnych zadań, którymi są: uruchomienie e-usług związanych z opłatami i podatkami lokalnymi, ochroną środowiska oraz systemu rezerwacji wizyt(na ePUAP i innych platformach),uruchomienie e-usług dla instytucji kultury biorących udział w projekcie oraz uruchomienie e-usług informacyjnych.Projekt przewiduje ponadto zadania związane z zarządzaniem i promocją.</t>
  </si>
  <si>
    <t>GMINA MIASTA RADOMIA</t>
  </si>
  <si>
    <t>RPMA.02.01.01-14-1684/15-02</t>
  </si>
  <si>
    <t>Wdrożenie kompleksowego systemu e-usług w Samodzielnym Publicznym Zakładzie Opieki Zdrowotnej w Łosicach – II etap</t>
  </si>
  <si>
    <t>Przedmiotem projektu jest wdrożenie elektronicznych usług publicznych oraz systemu elektronicznej dokumentacji medycznej (EDM) w Samodzielnym Publicznym Zakładzie Opieki Zdrowotnej w Łosicach. W wyniku realizacji projektu wzrośnie dostęp do elektronicznych usług publicznych na terenie województwa mazowieckiego, a także podniesie się jakość i dostępność do usług medycznych świadczonych przez Szpital. W wyniku realizacji projektu wdrożonych zostanie 7 elektronicznych usług publicznych udostępnionych on-line o 4 i większym stopniu dojrzałości – transakcja oraz system elektronicznej dokumentacji medycznej. Produktami projektu będą m.in.: 1. Biblioteka taśmowa do PACS. 2. Moduł elektronicznego podpisu elektronicznej dokumentacji medycznej. 3. System elektronicznej dokumentacji medycznej. 4. Rozwiązanie serwerowe pozwalające na wirtualizację i stworzenie prywatnej „chmury obliczeniowej”. 5. Oprogramowanie bazodanowe licencja stała na procesor. 6. E-usługi - pakiet SMS. 7. Zakup komputerów, drukarek. Szczegółowe informacje na temat przedmiotu projektu - SW: str. 24-29 Ramy czasowe przedsięwzięcia obejmować będą: 1. Wykonanie Studium Wykonalności. 2. Złożenie wniosku o dofinansowanie. 3. Podpisanie umowy o dofinansowanie. 4. Przygotowanie SWIZ i przeprowadzenie postępowań przetargowych. 5. Realizację projektu składającą się z dwóch etapów: a) zakup, dostawę, instalację i konfigurację biblioteki taśmowej PACS. b) zakup pozostałych pozycji składających się na przedmiot projektu. Bezpośrednim beneficjentem projektu będzie Samodzielny Publiczny Zakład Opieki Zdrowotnej w Łosicach. Beneficjentami pośrednimi projektu będą: 1. Mieszkańcy powiatu łosickiego, pozostałej części województwa mazowieckiego, kraju i zagranicy korzystający z usług placówki. 2. Zewnętrzni instytucjonalni odbiorcy informacji z grupy kontrahentów (np. dostawcy materiałów i usług). 3. Wewnętrzni odbiorcy informacji z grupy personelu medycznego i administracyjnego Szpitala.</t>
  </si>
  <si>
    <t>SAMODZIELNY PUBLICZNY ZAKŁAD OPIEKI ZDROWOTNEJ W ŁOSICACH</t>
  </si>
  <si>
    <t>RPMA.02.01.01-14-1702/15-04</t>
  </si>
  <si>
    <t>Rozwój elektronicznych usług publicznych w Sawimed Sp. z o.o. poprzez wdrożenie systemów e-usług oraz elektronicznej dokumentacji medycznej</t>
  </si>
  <si>
    <t>Przedmiotem projektu jest wdrożenie systemu informatycznego - elektronicznych usług publicznych oraz elektronicznej dokumentacji medycznej w Sawimed Sp. z o.o. w miejscowości Sawice-Wieś. W wyniku realizacji projektu wzrośnie dostęp do elektronicznych usług publicznych na terenie województwa mazowieckiego, a także podniesie się jakość i dostępność do usług medycznych świadczonych przez placówkę. Bezpośrednim beneficjentem projektu będzie Sawimed Sp. z o.o. Beneficjentami pośrednimi będą: mieszkańcy województwa mazowieckiego oraz pozostałej części kraju korzystający z usług placówki; mieszkańcy województwa mazowieckiego oraz pozostałej części kraju nie będący pacjentami Sawimed Sp. z o.o., ale poszukujący informacji o jednostce, w tym o świadczonych usługach; zewnętrzni instytucjonalni odbiorcy informacji z grupy kontrahentów; wewnętrzni odbiorcy informacji z grupy personelu medycznego i administracyjnego.W wyniku realizacji projektu wdrożonych zostanie 11 elektronicznych usług publicznych udostępnianych on-line – 10 o 4 stopniu dojrzałości - transakcja oraz 1 usługa o 3 stopniu dojrzałości. Wdrożone usługi charakteryzować się będą wysokim stopniem powszechności i dostępności. Projekt zostanie zrealizowanych w ramach etapów obejmujących: 1. Zakup sprzętu w postaci m.in.: serwera, macierzy dyskowej, zestawów komputerowych, monitorów, skanerów, drukarek itd. Szczegółowe informacje w Studium Wykonalności – str.2. Dostawę oprogramowania systemowego, oprogramowania antywirusowego, oprogramowania medycznego, licencji dostępowych. 3.Konfigurację i instalację dostarczonego sprzętu w Sawimed Sp.zo.o.. Dostosowanie strony internetowej. 4. Konfigurację oraz integrację planowanych do wdrożenia e-usług wraz z konfiguracją chmury. Ponadto w skład projektu wchodzić będą zadania związane z promocją projektu oraz przygotowaniem Studium Wykonalności.</t>
  </si>
  <si>
    <t>SAWIMED SP. Z O. O.</t>
  </si>
  <si>
    <t>RPMA.02.01.01-14-1725/15-04</t>
  </si>
  <si>
    <t>Poprawa dostępności do ambulatoryjnych usług medycznych w zakresie zdrowia psychicznego poprzez wdrażanie form konsultacji i terapii – e-Terapia w Szpitalu Nowowiejskim w Warszawie</t>
  </si>
  <si>
    <t>Celem projektu jest świadczenie kompleksowych usług z zakresu psychologii i psychiatrii w formie e-terapii oraz zwiększenie funkcjonalności dla pacjentów. Ponadto projekt będzie realizowany zgodnie z dostosowaniem do obowiązujących norm, przy zachowaniu interooperacyjności z platformą krajową P1 oraz P2, zapewniając bezpieczeństwo wdrażanych systemów informatycznych oraz przetwarzania danych zgodnie z obowiązującym prawem i zgodność e-usług że standardami WCAG 2.0. Przedmiotem projektu jest przygotowanie oraz wdrożenie 7 e-usług na poziomie dojrzałości 4: 1) Komunikator do interwencyjnej pomocy psychologicznej (np. w formie chat’u lub komunikatora z wykorzystaniem kamery typu Skype); 2) Rejestracja na wizytę; 3) Korzystanie z usługi psychologa online; 4) Porady psychiatry w formie e-terapii; 5) Rozwiazywanie testów psychologicznych weryfikowanych automatycznie, jako element leczenia psychologicznego i psychiatrycznego; 6) Ewaluacja świadczonych usług z zakresu telemedycyny – w formie ankiet m.in. poziomu satysfakcji. 7) Wpisanie się do kalendarza wizyt na wizytę stacjonarną w szpitalu jako kontynuacja leczenia rozpoczętego w formie e-terapii. Obszary w jakich przede wszystkim będzie udzielane wsparcie to: poradnia zdrowia psychicznego, uzależnienia od alkoholu, uzależniania od narkotyków, seksuologia oraz nerwice i lęki. Projektowanie i budowa e-usług będą realizowane w oparciu o metody projektowania zorientowanego na użytkownika. Natomiast sam projekt jest bezpośrednią odpowiedzią na widoczne zapotrzebowanie obywateli w postaci wsparcia psychologicznego i psychiatrycznego w formie interwencyjnej oraz dla osób, które z różnych powodów nie mają możliwości skorzystać ze stacjonarnej pomocy. Grupami odbiorców projektu będą przede wszystkim osoby potrzebujące wsparcia, ich rodziny, mniejsze podmioty lecznicze nie posiadające wystarczające potencjału wsparcia psychologicznego oraz inne służby takie jak np. policja i straż pożarna.</t>
  </si>
  <si>
    <t>SAMODZIELNY WOJEWÓDZKI ZESPÓŁ PUBLICZNYCH ZAKŁADÓW PSYCHIATRYCZNEJ OPIEKI ZDROWOTNEJ W WARSZAWIE</t>
  </si>
  <si>
    <t>RPMA.02.01.01-14-1734/15-04</t>
  </si>
  <si>
    <t>Rozbudowa systemów informatycznych w Wojewódzkim Szpitalu Zespolonym w Płocku. E-zdrowie 2.0</t>
  </si>
  <si>
    <t>Podstawowym elementem projektu „e-Zdrowie 2.0” jest kontynuacja zapoczątkowanego w projekcie „e-Zdrowie dla Mazowsza” dostosowania Wojewódzkiego Szpitala Zespolonego w Płocku do wymogów ustawy z dnia 28 kwietnia 2011 r. o systemie informacji w ochronie zdrowia (Dz. U. Nr 113, poz. 657 i Nr 174, poz. 1039). Dalsza rozbudowa Szpitalnego Systemu Informatycznego (SSI), tak jak w pierwszym projekcie, ma na celu bezpieczne i zgodne z prawem wytwarzanie, przechowywanie, przekazywanie dokumentów medycznych pomiędzy jednostkami oraz integrację z tworzoną na szczeblu krajowym Elektroniczną Platformą Gromadzenia Informacji o Zdarzeniach Medycznych (P1) oraz innymi tworzonymi platformami elektronicznej wymiany danych (m.in. e-ZLA, e-Recepta). Realizacja projektu e-Zdrowie 2.0 pozwoli na włączenie do elektronicznego przetwarzania dokumentacji medycznej obszarów / jednostek organizacyjnych Szpitala pominiętych przy realizacji pierwszego projektu. Istotnym elementem projektu jest stworzenie portalu internetowego pełniącego funkcję bezpiecznej i uniwersalnej platformy informacyjno – usługowej dla pacjentów i kontrahentów Szpitala. Portal ma umożliwić świadczenie na rzecz pacjentów i kontrahentów Szpitala e-usług 3 i 4 stopnia dojrzałości. Ponadto przewidziane zostało wsparcie dla kadry zarządzającej Szpitalem poprzez pełną integrację Systemu Informatycznego Szpitala (SSI) z częścią administracyjną w efekcie czego powstanie jednolity System Informatyczny Szpitala wraz z w pełni elektronicznym obiegiem dokumentów. Uzyskana w ten sposób infrastruktura informatyczna w połączeniu z posiadanymi zasobami w znacznym stopniu przyczyni się do poprawy jakości obsługi w Szpitalu a także poprawi bezpieczeństwo zarówno pacjentów jak i ich danych.</t>
  </si>
  <si>
    <t>WOJEWÓDZKI SZPITAL ZESPOLONY W PŁOCKU</t>
  </si>
  <si>
    <t>RPMA.02.01.01-14-1748/15-03</t>
  </si>
  <si>
    <t>Wdrożenie systemu elektronicznej dokumentacji medycznej w działalności przedsiębiorstwa</t>
  </si>
  <si>
    <t>Głównym celem projektu „Wdrożenie systemu elektronicznej dokumentacji medycznej w działalności przedsiębiorstwa” jest zapewnienie Niepublicznemu Zespołowi Zakładów Opieki Zdrowotnej „Wigor” dostępu do dokumentacji medycznej w formie elektronicznej. W rezultacie wpłynie to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6 e-usług na poziomie 4 o Dostępu obywatela do informacji medycznej pacjenta, z dostępem poświadczonym przez ePUAP (poziom 4 usługi - integracja) o Przesyłanie do Placówki przez pacjenta dokumentacji medycznej online, z dostępem poświadczonym przez ePUAP (poziom 4 usługi - integracja) o Rejestracji pacjenta online (poziom 4 usługi - transakcja) o Elektroniczne skierowania (poziom 4 usługi - integracja) o Elektroniczna recepta (poziom 4 usługi - integracja) o Zamawiania zabiegów i usług medycznych, zakończonych płatnościami online (poziom 4 usługi - integracja) Grupą docelową projektu jest przedsiębiorstwo WIGOR, personel, pacjenci oraz ich rodziny. Lokalizacja projektu obejmować będzie Legionowo. Opis musi w jednoznaczny sposób informować o ogólnych założeniach projektu, celach projektu, zakresie projektu oraz grupie docelowej. Powinien zawierać krótką, syntetyczną charakterystykę projektu z możliwie zwięzłym opisem zakresu rzeczowego projektu i poszczególnych działań. Wnioskodawca powinien uwzględnić najważniejsze etapy projektu, sposoby ich realizacji (metoda, forma).</t>
  </si>
  <si>
    <t>HALINA SMOLIŃSKA NIEPUBLICZNY ZESPÓŁ ZAKŁADÓW OPIEKI ZDROWOTNEJ "WIGOR"</t>
  </si>
  <si>
    <t>RPMA.02.01.01-14-1765/15-03</t>
  </si>
  <si>
    <t>Wdrożenie innowacyjnego systemu dystrybucji leków oraz wdrożenie e-usług w Mazowieckim Szpitalu Specjalistycznym im. dr. Józefa Psarskiego w Ostrołęce</t>
  </si>
  <si>
    <t>Założeniem projektu jest zwiększenie dostępności drogą elektroniczną do usług realizowanych przez MSS w Ostrołęce przez wytworzenie i udostępnienie e-usług oraz wzrost dostępu do tych usług oraz zwiększenie efektywności funkcjonowania jednostki. Cel ten zostanie osiągnięty poprzez wdrożenie 7 usług publicznych on-line, w tym 1 o stopniu dojrzałości 3, 4 o stopniu dojrzałości 4 oraz 2 o stopniu dojrzałości 5. Są to następujące usługi: • Rejestr zdarzeń medycznych • e-Kontrahent • Elektroniczny Obieg Dokumentów • Zarządzanie biznesowe • Monitorowanie gospodarki lekami (w tym Aplikacja mobilna Obchód) • Uwierzytelnianie i autoryzacja dostępu • E-Ankiety Wdrożenie ww. usług wymaga zmodernizowania i rozbudowy infrastruktury środowiska informatycznego podmiotu leczniczego w zakresie przetwarzania (doposażenie systemy informatycznego części medycznej i administracyjnej, elektroniczny obieg dokumentów) i szerokopasmowej transmisji danych SAN dla obsługi zasobów (macierz dyskowa) i zabezpieczenia danych (archiwizator) oraz infrastruktury systemowej (uwierzytelnianie). Realizacja projektu będzie w wykorzystywać wcześniej zbudowaną infrastrukturę IT Szpitala oraz wdrożone wcześniej systemy informatyczne części medycznej i administracyjnej. Na podstawie przeprowadzonej analizy procesów biznesowych zdefiniowano najważniejsze grupy interesariuszy, potrzeby których zostaną w pełni uwzględnione w ramach projektu: • personel medyczny Szpitala • personel administracyjny Szpitala • kontrahenci Szpitala • pacjenci Szpitala Zaplanowane zostały dwa postępowania o udzielenie zamówienia publicznego: na wszystkie elementy projektu związane z zakupem i dostawą sprzętu (środki trwałe), na wszystkie te elementy, które związane będą z zakupem oprogramowania i jego wdrożenia, tak aby na tej bazie powstały planowane e-usługi.</t>
  </si>
  <si>
    <t>MAZOWIECKI SZPITAL SPECJALISTYCZNY IM. DR. JÓZEFA PSARSKIEGO W OSTROŁĘCE</t>
  </si>
  <si>
    <t>RPMA.02.01.01-14-1836/15-04</t>
  </si>
  <si>
    <t>E-urząd - urząd przyjazny mieszkańcom</t>
  </si>
  <si>
    <t>Projekt obejmuje utworzenie i wdrożenie nowych e-usług o stopniu dojrzałości 3 (dwustronna interakcja), 4 (transakcja) i 5 (personalizacja), które umożliwią kompleksowe załatwianie spraw przez Internet mieszkań. i przeds. Gminy Wieliszew, Gminy Radzymin, Miasta Zielonka.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Powstanie jeden portal wspólny dla Gminy Wieliszew, Gminy Radzymin oraz Miasta Zielonka na którym mieszkańcy będą mogli logować się i zarządzać swoimi zobowiązaniami finansowymi wobec urzędów, dot. m.in. zapłaty podatku od nieruchomości od osób fizycznych, od osób prawnych etc. Liderem projektu jest Gmina Wieliszew, natomiast Partnerami są: • Miasto Zielonka, • Gmina Radzymin, • Biblioteka i Sala Koncertowa Miasta i Gminy Radzymin, • Radzymiński Ośrodek Kultury i Sportu. Celem głównym projektu jest zwiększenie dostępu obywateli i podmiotów gospodarczych do cyfrowych usług publicznych oferowanych przez Lidera oraz Partnerów. W ramach projektu zostaną zakupione poszczególne licencje na e-usługi, wdrożony system elektronicznego zarządzania dokumentacją, powstanie portal na którym mieszkańcy będą mogli logować się i zarządzać swoimi zobowiązaniami finansowymi wobec urzędów, dot. m.in. zapłaty podatku od nieruchomości od osób fizycznych, od osób prawnych etc. W placówkach oświatowych oprócz wdrożenia EZD nastąpi także wdrożenie e-dziennika, który zapewni komunikację pomiędzy mieszkańcami (rodzicami uczniów) a kadrą pracowniczą szkoły. W przypadku Biblioteki oraz ROKiS, to oprócz wdrożenia EZD nastąpi wdrożenie e-usługi dot. rezerwacji biletów na wydarzenia kulturalne, halę sportową. Zaplanowano także modernizację sieci teleinformatycznej.</t>
  </si>
  <si>
    <t>GMINA WIELISZEW</t>
  </si>
  <si>
    <t>RPMA.02.01.01-14-1909/15-02</t>
  </si>
  <si>
    <t>"Poprawa dostępności i jakości oferty placówki leczniczej MEDIKAR poprzez wdrożenie zintegrowanego systemu informatycznego"</t>
  </si>
  <si>
    <t>Przedmiotowy projekt dotyczy wdrożenia zintegrowanego systemu informatycznego w placówce Medikar, który umożliwi oferowanie mieszkańcom powiatu m.st.Warszawa usług medycznych on-line m.im e-rejestracja, e-kolejka oczekujących, e-dokumentacja, e-laboratorium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na najwyższym poziomie jakości usługi medycznej. Celem głównym projektu jest poprawa dostępności i jakości usług medycznych świadczonych przez placówkę medyczną Medikar sp. z o.o., sp. k. mieszkańcom powiatu m.st. Warszawa poprzez wdrożenie usług on-line, obejmujących interakcję transakcyjną, usprawniających proces udzielania świadczeń zdrowotnych oraz zwiększających efektywność ich realizacji przy wykorzystaniu TIK (technologii informacyjno-komunikacyjnych).</t>
  </si>
  <si>
    <t>MEDIKAR SP. Z O.O. SPÓŁKA KOMANDYTOWA</t>
  </si>
  <si>
    <t>RPMA.02.01.01-14-1911/15-04</t>
  </si>
  <si>
    <t>"Wdrożenie Zintegrowanego Systemu Informatycznego w placówce "LEKARZE RODZINNI - ESKULAP" sp. z o. o. celem świadczenia e- usług zdrowotnych"</t>
  </si>
  <si>
    <t>Przedmiotowy projekt dotyczy wdrożenia zintegrowanego systemu informatycznego w placówkach firmy "Lekarze rodzinni - Eskulap" Sp. z o.o.,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podmiotu i partnerskimi, celem zaoferowania pacjentom kompleksowej usługi na najwyższym poziomie jakości.</t>
  </si>
  <si>
    <t>"LEKARZE RODZINNI-ESKULAP" SPÓŁKA Z OGRANICZONĄ ODPOWIEDZIALNOSCIĄ</t>
  </si>
  <si>
    <t>RPMA.02.01.01-14-1918/15-01</t>
  </si>
  <si>
    <t>"Wdrożenie Zintegrowanego Systemu Informatycznego w placówce leczniczej NZOZ Promień celem poprawy jakości usług zdrowotnych oraz zwiększenia dostępu do oferty medycznej"</t>
  </si>
  <si>
    <t>Przedmiotowy projekt dotyczy wdrożenia zintegrowanego systemu informatycznego w placówce NZOZ Promień,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Projekt będzie realizowany poprzez realizację następujących zadań: 1. Opracowanie założeń do wdrożenia systemu informatycznego, 2. Zakup niezbędnej infrastruktury sprzętowej do systemu, 3. Nabycie wartości niematerialnych i prawnych, 4. Nabycie usług informatycznych i technicznych związanych z instalacją infrastruktury technicznej i oprogramowania, 5. Działania informacyjno - promocyjne w projekcie.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współpracy pomiędzy placówkami partnerskimi, celem zaoferowania pacjentom kompleksowej usługi na najwyższym poziomie jakości.</t>
  </si>
  <si>
    <t>ZGROMADZENIE SIÓSTR SŁUŻEK NAJŚWIĘTSZEJ MARYI PANNY NIEPOKALANEJ</t>
  </si>
  <si>
    <t>RPMA.02.01.01-14-1953/15-05</t>
  </si>
  <si>
    <t>Elektroniczna platforma usług medycznych Otwarty Otwock</t>
  </si>
  <si>
    <t>Ogólne założenia projektu to wdrożenie zintegrowanego systemu telemedycznego obejmującego swoim zasięgiem Samodzielny Publiczny Zakład Opieki Zdrowotnej Szpital Specjalistyczny Ministerstwa Spraw Wewnętrznych w Otwocku oraz instytucje współpracujące. Wdrożony system telemedyczny zintegruje większość placówek medycznych i instytucji państwowych współpracujących ze szpitalem w procesie leczenia pacjentów. Ponadto system będzie bezpośrednio informował pacjentów, którzy otrzymali skierowania do Szpitala za pomocą przypomnień SMS o terminie zbliżającej się wizyty. W ramach realizacji projektu zakłada się utworzenie elektronicznego systemu z dostępem do 8 e-usług o poziomie dojrzałości na poziomie 4 (transakcja), zintegrowanego z platformą usług P1 i P2. System będzie wspierał personel medyczny Szpitala i jego jednostek organizacyjnych oraz personel zatrudniony przez Partnerów Projektu.Projektowany system telemedyczny jest konsekwentnym rozwinięciem wdrożonego w Szpitalu systemu szpitalnego w kierunku uruchomienia elektronicznych usług medycznych. Najważniejsze etapy projektu: 1.Przeprowadzenie procedury wyboru ofert wykonawców dokumentacji projektowej i aplikacyjnej zgodnie z Ustawą PZP 2. Przeprowadzenie procedury wyłonienia wykonawców systemu zgodnie z Ustawa PZP 3.Przeprowadzenie procedury wyłonienia dostawców sprzętu zgodnie z Ustawą PZP 4. Realizacja projektu poprzez zakup sprzętu oraz wdrożenie i testowanie systemu e-usług. 5.Zakończenie rzeczowe i finansowe projektu. Cel główny projektu: Zwiększone wykorzystanie e-usług publicznych w Samodzielny Publiczny Zakład Opieki Zdrowotnej Szpital Specjalistyczny Ministerstwa Spraw Wewnętrznych w Otwocku. Szczegółowe cele projektu opisano w pkt. C2 wniosku ze względu na ograniczoną liczbę znaków. Grupa docelowa projektu: 1.Pacjenci i instytucje z woj. mazowieckiego korzystający pośrednio i bezpośrednio z usług świadczonych przez Szpital . 2.Pacjenci instytucji współpracujących ze Szpitalem.</t>
  </si>
  <si>
    <t>SAMODZIELNY PUBLICZNY ZAKŁAD OPIEKI ZDROWOTNEJ SZPITAL SPECJALISTYCZNY MINISTERSTWA SPRAW WEWNĘTRZNYCH W OTWOCKU</t>
  </si>
  <si>
    <t>RPMA.02.01.01-14-2067/15-03</t>
  </si>
  <si>
    <t>Budowa internetowej platformy elektronicznych usług publicznych e-Przychodnia oraz wdrożenie elektronicznej dokumentacji medycznej w Centrum Medycznym Warszawskiego Uniwersytetu Medycznego Sp. z o.o. w Warszawie</t>
  </si>
  <si>
    <t>Przedmiotem projektu jest budowa interentowej platformy usług publicznych e-Przychodnia oraz wdrożenie elektronicznej dokumentacji medycznej w Centrum Medycznym Warszawskiego Uniwersytetu Medycznego w Warszawie. W wyniku realizacji projektu wzrośnie dostęp do elektronicznych usług publicznych na terenie województwa mazowieckiego, a także podniesie się jakość i dostępność do usług medycznych świadczonych przez CMWUM. Bezpośrednim beneficjentem projektu będzie Centrum Medyczne Warszawskiego Uniwersytetu Medycznego w Warszawie. Beneficjentami pośrednimi projektu będą: 1. Mieszkańcy Warszawy, pozostałej części województwa mazowieckiego, a także kraju korzystający z usług placówki. 2. Zewnętrzni instytucjonalni odbiorcy informacji z grupy kontrahentów (np. dostawcy materiałów i usług). 3. Zewnętrzni indywidualni odbiorcy informacji z grupy obywateli nie będących pacjentami CMWUM, ale poszukujących informacji o jednostce w tym o zakresie świadczonych usług. 4. Wewnętrzni odbiorcy informacji z grupy personelu medycznego i administracyjnego jednostki. W wyniku realizacji projektu wdrożonych zostanie 6 elektronicznych usług publicznych udostępnianych on-line o 4 stopniu dojrzałości - transakcja, które charakteryzować się będą wysokim stopniem powszechności i dostępności. Zakres projektu obejmować będzie m.in.: 1. Zakup licencji poszczególnych modułów systemu - m.in.: portal e-usługi. 2. Zakup, dostawę i konfigurację rozwiązania serwerowego - m.in.: serwery, macierze, zasilacze, konsola itp. 3. Zakup, dostawę stanowisk roboczych i urządzeń peryferyjnych - m.in.: stacje robocze, notebooki, monitory, tablety, drukarki. 4. Dostawę urządzeń aktywnych sieci oraz bazy 12 c. 5. Usługi analizy, instalacji, konfiguracji, nadzoru i uruchomienia. Szczegółowe informacje przedstawiono w Studium Wykonalności.</t>
  </si>
  <si>
    <t>CENTRUM MEDYCZNE WARSZAWSKIEGO UNIWERSYTETU MEDYCZNEGO SP. Z O. O.</t>
  </si>
  <si>
    <t>RPMA.02.01.01-14-2131/15-02</t>
  </si>
  <si>
    <t>Informatyzacja Radomskiej Stacji Pogotowia Ratunkowego w Radomiu wraz z wdrożeniem e-usług dla pacjentów</t>
  </si>
  <si>
    <t>Projekt obejmuje kompleksową informatyzację Radomskiej Stacji Pogotowia Ratunkowego w Radomiu i wdrożenie siedmiu e-usług o stopniu dojrzałości 5. Celem jest zwiększenie dostępu i poprawa jakości e-usług w sektorze zdrowia. Projekt zapewni uproszczenia administracyjne (dot. udostępniania dokumentacji medycznej, zamawiania transportów medycznych, opiniowania i zabezpieczania medycznego imprez masowych). Łącznie zaoszczędzone zostanie 118841 h/rok. Beneficjentami projektu będą społeczności korzystające z usług wnioskodawcy i jego Partnerów – 723 tys. osób z Radomia i powiatów: radomski, białobrzeski, grójecki, kozienicki, lipski, przysuski, szydłowiecki i zwoleński. Większość to mieszkańcy obszarów wiejskich – tu ma miejsce większość zdarzeń, do których wzywani są ratownicy. Główne zadania inwestycyjne: Budowa serwerowni i sieci komputerowej; Dostawa i instalacja serwerów; Dostawa i instalacja sprzętu komputerowego; Zakup i wdrożenie oprogramowania wspomagającego zarządzanie; Zakup i wdrożenie oprogramowania części medycznej; Wdrożenie portalu informacyjnego integrującego uruchamiane e-usługi oraz wdrożenie e-usług: e-ratownik, e-transport; e-noworodek; e-npl; e-dokumentacja; e-opinia; e-zabezpieczenie. Roboty budowlane, dostawy oraz zakup usług będą realizowane w formie zamówień publicznych w etapach ujętych w harmonogramie realizacji projektu. Wdrożenie wszystkich elementów inwestycji warunkuje powodzenie całego procesu i osiągnięcie pełnej funkcjonalności. Uruchomienie powszechnie wykorzystywanych e-usług wymaga wdrożenia aplikacji medycznych i aplikacji wspomagających zarządzanie, które wymagają odpowiednich komputerów, serwerów i niezawodnej sieci komputerowej. Wszystkie e-usługi charakteryzują się interoperacyjnością z platformami P1 i P2, spełniają standardy bezpieczeństwa systemów informatycznych oraz przetwarzania danych, wykraczają poza standard WCAG 2.0 dla systemów teleinformatycznych w zakresie dostępności dla osób niepełnosprawnych.</t>
  </si>
  <si>
    <t>RADOMSKA STACJA POGOTOWIA RATUNKOWEGO W RADOMIU</t>
  </si>
  <si>
    <t>RPMA.02.01.01-14-2141/15-01</t>
  </si>
  <si>
    <t>e-Zdrowie „INFLANCKA” - wdrożenie rozwiązań informatycznych mających na celu udostępnienie przyjaznych pacjentowi usług online z zakresu e-zdrowia w Szpitalu Specjalistycznym „INFLANCKA”</t>
  </si>
  <si>
    <t>Głównym celem projektu jest wdrożenie rozwiązań informatycznych mających na celu udostępnienie publicznych usług online z zakresu e-zdrowia w Szpitalu Specjalistycznym „INFLANCKA” im. Krysi Niżyńskiej „Zakurzonej”, co bezpośrednio przyczyni się do poprawy jakości i efektywności obsługi medycznej Pacjentów. Zwiększy także dostępność technologii informacyjnych służących wprowadzaniu nowych rozwiązań ułatwiających pacjentom kontakt oraz komunikację ze służbą zdrowia a także umożliwiających pełną realizację usługi np. rejestracja wizyty u lekarza czy też dostępu do dokumentacji medycznej. W projekcie zaplanowano szereg e-usług dedykowanych dla pacjentów, personelu medycznego, uczestników szkoły rodzenia, partnerów projektu, obywateli, którzy chcą złożyć drogą elektroniczną pismo do Szpitala "Inflancka", obywateli zainteresowani wiedzą i informacjami zawartymi na portalu e-usług. Cele zaplanowane w projekcie zostaną zrealizowane poprzez realizację niżej wymienionych zadań: 1) Dostawa i konfiguracja sprzętu i oprogramowania 2) Zakup rozwiązania chmurowego 3) Wyposażenie serwerowni 4) Wprowadzenie cyfrowych usług diagnostyki obrazowej (RTG i Mammografii) 5) Aktualizacja oprogramowania KTG 6) Rozbudowa systemu o e-usługi 7) Zadania projektowe - merytoryczne oraz zarządcze - realizowane przez personel szpitala na rzecz realizacji celów projektu. 8) Audyt bezpieczeństwa 9) Opracowanie studium wykonalności oraz wniosku na dofinansowanie projektu 10) Zarządzanie projektem 11) Usługa zapewnienia dostępu do sieci Internet 12) Promocja projektu Powyższe zadania zaplanowano w ramach 4 postępowań przetargowych oraz 7 zapytań ofertowych, które określają najważniejsze etapy projektu. Projekt będzie realizowany w Partnerstwie (Lider oraz czterech Partnerów), projekt będzie realizowany również na terenach wiejskich.</t>
  </si>
  <si>
    <t>SZPITAL SPECJALISTYCZNY „INFLANCKA” IM. KRYSI NIŻYŃSKIEJ „ZAKURZONEJ” W WARSZAWIE SAMODZIELNY PUBLICZNY ZAKŁAD OPIEKI ZDROWOTNEJ</t>
  </si>
  <si>
    <t>RPMA.02.01.01-14-2163/15-02</t>
  </si>
  <si>
    <t>"E-administracja - utworzenie portalu e-usług m.st. Warszawy"</t>
  </si>
  <si>
    <t>Celem proj. jest usprawnienie kontaktów z Urzędem m.st. Warszawy(UM) poprzez utworzenie portalu e-usług m.st. W-wy w oparciu o technologię chmury oblicz. i udostępnienie obywatelom i przedsięb., pilotażowych e-usług o 4 i 5 poziomie dojrzałości, umożliwiających dwustr. interakcję oraz pełne załatwienie wybranych spraw urzędowych drogą elektr., łącznie z ewentualną płatnością. Zapewni to oszczędność czasu i kosztów związ. z realizacją spraw w dotychczasowej formie, m.in. dzięki zredukowaniu lub wyeliminowaniu konieczności osobistych wizyt w UM, na poczcie czy w banku. W ramach proj. planowana jest budowa systemu udostępniającego e-usługi w ramach modułów: podatnika – e-usługi dot. podatku od nieruch., środków transportu, podatku leśnego, rolnego i opłaty za wywóz nieczystości (składanie wniosków/deklaracji, ich obsługa, wydanie/przekazanie decyzji, postanowień, zaświadczeń, składanie odwołań, generowanie i realizację płatności; płatności – e-usługi umożliw. automat. zrealizowanie płatności elektr. za wybrane zobowiązania wobec Miasta i jego agend; e-faktur – e-usługi umożliwiające przedsięb., kontrahentom UM, przesyłanie i otrzymywanie faktur elektr. wraz z potwierdz. o dokonanym przelewie; obsługi osób z niepełnospr. – e-usługi dot. różnych typów dofinans. ze środków PFRON; ewid. gruntów – e-usługi dot. uzyskania wypisów i wyrysów z rej. gruntów oraz zawiadomień właścicieli nieruch. o zmianie w ewid. gruntów; informacyjny – usługi udostępniania danych, w tym inf. publ. oraz powiadomień o zbliżających się terminach płatności, złożenia deklaracji, wypłaty środków pomocy i podjętych decyzjach admin. przez bramkę SMS. Etapy realiz. proj.: zakup sprzętu specj. IT i oprogr. do budowy chmury oblicz., prace analit.-progr. i proj. oraz budowa Portalu e-usług W-wy, integracja mechanizmów uwierzytelniania użytkowników z profilami zaufanymi, m.in. ePUAP i kartą miejską, budowa interfejsów wysyłania dok., integracja Portalu z syst. PESEL, REGON, TERYT i syst. dziedzinowymi UM.</t>
  </si>
  <si>
    <t>MIASTO STOŁECZNE WARSZAWA</t>
  </si>
  <si>
    <t>RPMA.02.01.01-14-2177/15-02</t>
  </si>
  <si>
    <t>„Regionalne partnerstwo samorządów Mazowsza dla aktywizacji społeczeństwa informacyjnego w zakresie e-administracji i geoinformacji” (Projekt ASI)</t>
  </si>
  <si>
    <t>ASI to wspólna inicjatywa JST województwa (190 JST)-gmin, powiatów oraz województwa i współdziałanie partnerskie na rzecz zrównoważonego rozwoju woj. maz. Będą uruchomione i świadczone e-usług na poz. dojrzałości 3 (34 usługi) i 4 (16 usług) przez JST dla mieszkańców i przedsiębiorców, w tym na terenach wiejskich. Każda usługa zostanie wdrożona dla min. 52 JST. Korzystanie z usług będzie możliwe różnymi kanałami dostępu, niezależnie od miejsca przebywania i wykorzystywanej technologii. Rodzaj usługi i poziom dojrzałości jest zgodny z wynikami przeprowadzonych badań. Prowadzone będą działania monitorowania usług pod kątem dostępności i użyteczności. Proj. stworzy warunki efektywnego stosowania inf. przestrzennej i ponownego wykorzystywania inf. publicznej, usprawni kontakty urząd-przedsiębiorca/obywatel. Poprawi efektywność pracy administracji przez łatwiejszy, szybszy i tańszy dostęp do inf. korzystając m.in. z chmury obliczeniowej. Grupa docelowa: przedsiębiorcy i mieszkańcy gminy, powiatu, całego wojew. i pracownicy JST. Zastosowane będą standardy i model usługowy, co zapewni interoperacyjność danych, systemów i usług i umożliwi integrację z istniejącym oprogramow. i możliwość rozszerzania o nowe komponenty w przyszłości. E-usługi, systemy teleinf. i utworzona infrastruktura inform. będą zgodne ze standardami i zasadami przetwarzania danych. Zastosowane zostaną podstawowe i rozszerzone standardy bezpieczeństwa i WCAG. Projektowanie usług i systemów będzie realizowane w oparciu o metody proj. zorientowanego na użytkownika. Do uwierzytelniania zastosowany będzie profil zaufany ePUAP. Realizowane będą zadania obejmujące: opracowanie e-usług, w tym geoinformacji i towarzyszących im 5 syst. dziedzinowych, zakup sprzętu komputerowego i cyfryzacja danych. Zaplanowano wsparcie JST w zakresie realizacji i wdrożeń e-usług i geoinformacji. Zadania prowadzone będą równolegle, jednak cyfryzacja danych będzie wyprzedzać uruchomienie e-usług, a wsparcie po odbiorze produktów.</t>
  </si>
  <si>
    <t>WOJEWÓDZTWO MAZOWIECKIE</t>
  </si>
  <si>
    <t>RPMA.02.01.01-14-2181/15-04</t>
  </si>
  <si>
    <t>E- usługi dla Mazowsza - informatyzacja SPZOZ-ZZ w Makowie Mazowieckim</t>
  </si>
  <si>
    <t>Celem projektu jest: 1.Wdrożenie usług on-line zorientowanych na użytkowników indywidualnych (pacjentów) oraz partnerów projektu (4 NZOZ) 2.Informatyzacja szpitala, wdrożenie elektronicznej dokumentacji medycznej dostosowującej działalność operacyjną jednostki do znowelizowanych przepisów prawa zapewniającą efektywną współpracę z platformą krajową P1. W zakresie wdrażania nowych usług on-line projekt zakłada budowę Zintegrowanego Portalu Pacjenta, dzięki któremu pacjenci z regionu oraz osoby zainteresowane będą mogły korzystać z niektórych usług świadczonych przez Szpital zdalnie, za pomocą Internetu oraz aplikacji mobilnych(5 usług 4 poziomu i 2 usługi 3 poziomu). Usługi będą świadczone zgodnie ze standardami WCAG 2.0. Grupę docelową projektu stanowią mieszkańcy powiatu makowskiego (46 577 osób- GUS 2013r.) oraz pacjenci z okolicznych gmin i powiatów oraz w mniejszym stopniu z dalszych regionów. Wszystkie usługi zostały zaprojektowane jako zorientowane na użytkownika i w oparciu o rzeczywiste potrzeby potwierdzone przeprowadzoną analizą rynku. Charakterystyczną cechą wdrażanych usług jest ich szeroka powszechność oraz dostępność za pośrednictwem różnych kanałów dostępu, niezależnie od miejsca przebywania i wykorzystywanej technologii za pomocą nowoczesnych urządzeń mobilnych (m.in. tablety, telefony komórkowe, laptopy) wykorzystywanych przez obywateli. Wszystkie usługi zewnętrzne jak i wewnętrzne oparte zostaną na systemie gromadzenia i przetwarzania informacji medycznej o pacjencie. Projekt zostanie zrealizowany w 4 zasadniczych etapach: (1) prace projektowe i przygotowawcze (2) zakup sprzętu i infrastruktury informatycznej oraz oprogramowania systemowego i użytkowego (3) instalacja i konfiguracja systemu informatycznego oraz budowa platformy e-usług (4) wdrożenie oprogramowania użytkowego (system HIS) i promocja projektu. Projekt wpisuje się w realizację „Policy paper dla ochrony zdrowia na lata 2014-2020 Krajowe Strategiczne Ramy"</t>
  </si>
  <si>
    <t>SAMODZIELNY PUBLICZNY ZAKŁAD OPIEKI ZDROWOTNEJ - ZESPÓŁ ZAKŁADÓW</t>
  </si>
  <si>
    <t>RPMA.02.01.01-14-2208/15-02</t>
  </si>
  <si>
    <t>Wdrożenie e-usług w NZOZ Perpetuum Mobile w celu podniesienia jakości i dostępności usług medycznych</t>
  </si>
  <si>
    <t>Projekt jest wdrażany w celu zwiększenia poziomu obsługi pacjentów, usprawnienia procesów przebiegających w NZOZ Perpetuum Mobile i dostosowanie przychodni należących do Wnioskodawcy do wymagań prawnych. Celem projektu jest wdrożenie w przychodniach posiadanych przez Wnioskodawcę 10 e-usług. Usługi o 5 stopniu dojrzałości (w ramach wskaźnika 4 poziom dojrzałości): e-terminarz, e-recepta, e-skierowanie, e-zlecenie, e-zwolnienie, Elektroniczna Dokumentacja Medyczna, e-konsultacje, e-badania. Usługi o 4 stopniu dojrzałości: e-deklaracje, e-rozliczenia. W ramach projektu zostanie stworzona sieć informatyczna dla obu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Do archiwizacji danych posłuży własny serwer Wnioskodawcy. Grupą docelową projektu są pacjenci NZOZ Perpetuum Mobile,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 W ramach projektu przewiduje się realizację: 1) prac przygotowawczych i realizacyjnych - przygotowanie SW, doradztwo prawne w trakcie realizacji projektu oraz dzierżawę chmury obliczeniowej. 2) Zakup licencji i wdrożenie systemu informatycznego obejmującego opisane e-usługi wraz ze stworzeniem portalu który będzie używany do świadczenia e-usług; 3) Zakup sprzętu komputerowego (komputery, laptopy, urządzenia wielofunkcyjne, serwer do backupu, infokioski); 4) Budowa bezpiecznej sieci teleinformatycznej w placówkach wnioskodawcy; 5) Promocję projektu - naklejki na sprzęt oraz tablice informacyjne.</t>
  </si>
  <si>
    <t>FUNDACJA PERPETUUM MOBILE</t>
  </si>
  <si>
    <t>RPMA.02.01.01-14-2214/15-04</t>
  </si>
  <si>
    <t>Zapewnienie wysokiej jakości usług medycznych poprzez wdrożenie e-usług w Szpitalu SOLEC Sp. z o.o. w Warszawie</t>
  </si>
  <si>
    <t>Projekt obejmuje uruchomienie 12 e-usług medycznych i elektroniczny obieg dokumentów,w tym: 4 usługi o stopniu dojrzałości 5, 7 o stopniu dojrzałości 4, 1 o stopniu 3.E-usługi be?da? zaprojektowane zgodnie z metodą „Projektowanie zorientowane na użytkownika“ z wykorzystaniem 4 metod pracy nad ich użytecznością. E-usługi i portal pacjentów be?da? dostępne przez różne kanały dostępu: Call Center,IP Telefonia,CC Mobile… niezależne od miejsca przebywania pacjenta i stale monitorowane pod ka?tem ich dostępności i użyteczności. Dla projektu zostanie wykupiona usługa „chmury obliczeniowej“ z dużą przestrzenią obliczeniowa?,, zapewni to dodatkowe zabezpieczenie dla gromadzonej i przechowywanej przez Szpital elektronicznej dokumentacji medycznej i umożliwi efektywną współpracę z Platformą P1 i P2. Aktywne systemy zabezpieczające zagwarantują bezpieczeństwo wdrażanych systemów na wyższym poziomie niż ten wynikający z obowiązujących przepisów prawa. Projekt zapewnia kompatybilność z wszystkimi urządzeniami mobilnymi. Dostępność e-usług dla osób niepełnosprawnych wdrożona w projekcie wykracza poza WCAG 2.0. Zakres projektu obejmuje przeniesienie cze?s´ci procesów biznesowych do systemu elektronicznego. Założenia projektu są zgodne z potrzebami wszystkich użytkowników i wynikają z konieczności dostosowania systemu informatycznego Szpitala do wymogów prawa. Projekt be?dzie realizowany z 3 Partnerami z obszarów wiejskich. Jako jedyna? metodę uwierzytelniania w ramach e-usług przewidziano ePUAP. Dane be?da?ce informacją publ. przetwarzane przez Szpital SOLEC udostępniane be?da? w BIP. Projekt nie dubluje się z inwestycjami zrealizowanymi przez Wnioskodawcę (patrz Opis projektu str 66-98 i Wstępna analiza projektu str 4-13 Studium Wykonalności).</t>
  </si>
  <si>
    <t>SZPITAL SOLEC SP. Z O.O.</t>
  </si>
  <si>
    <t>RPMA.02.01.01-14-2219/15-00</t>
  </si>
  <si>
    <t>E-zdrowie dla Mazowsza</t>
  </si>
  <si>
    <t>Wnioskodawcą projektu pn. "E - zdrowie dla Mazowsza" jest Grupa Zdrowie Arkadiusz Chmieliński, który jest jednocześnie Partnerem wiodącym, który wspólnie z Centrum Medycznym Nieporęt sp. z o.o. oraz Przychodnią w Dębem sp. z o.o. będzie realizował przedmiotowe przedsięwzięcie. Celem projektu jest dostosowanie zakładów opieki zdrowotnej do wymogów określonych przez przepisy prawa dla rodzajów i sposobu prowadzenia dokumentacji medycznej m.in. Ustawą z dnia 6 listopada 2008 r o prawach pacjenta i rzeczniku praw pacjenta, która od 1 sierpnia 2017 roku nakłada obowiązek prowadzenia dokumentacji medycznej wyłącznie w formie elektronicznej. Zakres rzeczowy projektu polega na zakupie i wdrożeniu systemu elektronicznej dokumentacji medycznej i 6 e-usług na poziomie 4 (transakcja). Wszyscy Partnerzy projektu spełniają kryteria Beneficjenta tj. posiadają kontrakty z Narodowym Funduszem Zdrowia. Grupa Zdrowie posiada kontrakty na prowadzenie POZ, Zakład Opiekuńczo-Leczniczy dla Osób z Zaburzeniami Psychicznymi, ZOL dla Dorosłych, ZOL dla Dzieci, ZOL dla Osób Wentylowanych Mechanicznie, Hospicjum Stacjonarne, Rehabilitacja Neurologiczna, Ambulatoryjną Opiekę Specjalistyczną w bardzo szerokim zakresie. W sumie prowadzi 11 jednostek w różnych częściach Mazowsza. Centrum Medyczne Nieporęt posiada kontrakt na POZ oraz AOS i jest to spółka, w której 100% udziałów posiada Gmina Nieporęt, natomiast Przychodnia w Dębem posiada kontrakt z NFZ na POZ. W sumie projekt będzie realizowany w 13 lokalizacjach, w tym w 5 gminach wiejskich. Partnerzy projektu w skali roku udzielają ponad ponad 130 000 świadczeń zdrowotnych, co daje ogromne oddziaływanie na obszar całego Mazowsza. Dzięki temu realizacja projektu istotnie przyczyni się do upowszechnienia e-usług w obszarze ochrony zdrowia w skali całego regionu. Tym samym projekt jest spójny c celem podziałania 2.1.1. RPO WM 2014-2020.</t>
  </si>
  <si>
    <t>GRUPA ZDROWIE ARKADIUSZ CHMIELIŃSKI</t>
  </si>
  <si>
    <t>RPMA.02.01.01-14-2231/15-03</t>
  </si>
  <si>
    <t>Wdrożenie zintegrowanego systemu informatycznego dla SGPZOZ w Błoniu i MSPZOZ w Kobyłce obejmującego wprowadzenie Elektronicznej Dokumentacji Medycznej, Elektroniczny Obieg Dokumentów, świadczenie e-usług oraz automatyzację procesów z Partnerami.</t>
  </si>
  <si>
    <t>Celem głównym przedmiotowego Projektu jest wdrożenie zintegrowanego systemu teleinformatycznego w SGPZOZ w Błoniu oraz MSPZOZ w Kobyłce w celu wprowadzenia elektronicznego systemu zarządzania dokumentacją medyczną oraz świadczenia usług on-line. Projekt pozwoli na wprowadzenie Elektronicznej Dokumentacji Medycznej (EDM) oraz Elektronicznego Obiegu Dokumentów (EOD) w SGPZOZ w Błoniu oraz MSPZOZ w Kobyłce - zgodnie z wymogami Ustawy z dnia 28 kwietnia 2011 r. o systemie informacji w ochronie zdrowia (Dz. U. Nr 113, poz. 657 z późn. zm.), a także zapewnienia interoperacyjności systemu zgodnie z Rozporządzaniem Rady Ministrów z dnia 12 kwietnia 2012 r. w sprawie Krajowych Ram Interoperacyjności, minimalnych wymagań dla rejestrów publicznych i wymiany informacji w postaci elektronicznej oraz minimalnych wymagań dla systemów teleinformatycznych, a w konsekwencji umożliwi wprowadzenie e-usług publicznych. Wprowadzonych zostanie 8 e-usług o stopniu dojrzałości 4 i 5. Projekt zapewni oszczędności i uproszczenia administracyjne dla przedsiębiorców i obywateli oraz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teleinformatycznej, prace instalacyjne, konfiguracyjne, optymalizacyjne, promocja. Grupy docelowe: pacjenci, personel medyczny, partnerzy.</t>
  </si>
  <si>
    <t>SAMODZIELNY GMINNY PUBLICZNY ZAKŁAD OPIEKI ZDROWOTNEJ W BŁONIU</t>
  </si>
  <si>
    <t>RPMA.02.01.01-14-2266/15-03</t>
  </si>
  <si>
    <t>Informatyzacja Stołecznego Centrum Opiekuńczo-Leczniczego wraz z uruchomieniem e-usług</t>
  </si>
  <si>
    <t>Projekt realizowany przez Stołeczne Centrum Opiekuńczo-Lecznicze sp. z o.o. działające w publicznym systemie opieki zdrowotnej na podstawie kontraktu z Narodowym Funduszem Zdrowia. Polega na informatyzacji SCOL oraz uruchomieniu e-usług dla pacjentów. W ramach projektu wykonane zostaną sieci teleinformatyczne, zakupiony sprzęt informatyczny oraz oprogramowanie dedykowane dla SCOL. Projekt jest odpowiedzią na zdiagnozowane problemy i potrzeby zarówno po stronie pacjentów, jak również samego wnioskodawcy. Uruchomionych zostanie 6 e-usług, z wszystkie o poziomie dojrzałości 4 – Elektroniczna Skrzynka Podawcza, E-kolejka, E-wniosek, E-apteka, Informacja o stanie zdrowia pacjenta, e-serwis diagnostyczny. Projektem zostaną objęte 3 placówki SCOL na terenie Warszawy: ul. Mehoffera 72/74, Olchy 8, Szubińska 4. Realizacja projektu rozpoczęła się 1.10.2015 – w tym czasie opracowane zostało studium wykonalności, które stanowi wydatek kwalifikowalny. Rzeczowa realizacja projektu przewidziana jest na początek II kw. 2016 r. Przedsięwzięcie zostanie zakończone do dnia 31.12.2017. Całkowity koszt prac wynosi 4 144 485,00 zł. Podatek VAT w projekcie jest kwalifikowalny. Koszty kwalifikowalne wynoszą 4 144 485,00 zł, dofinansowanie (80%) 3 315 588,00 zł. E-usługi uruchomione w ramach projektu są zorientowane na użytkownika. Będą dostępne na urządzeniach mobilnych. System zapewnia pełną interoperacyjność z platformą P1. Z uwagi na grupę docelową ważne jest również zapewnienie pełnego dostępu dla osób niepełnosprawnych – projekt uwzględnia technologie które wykroczą poza standard WCAG 2.0. Zastosowana zostanie hybrydowa chmura obliczeniowa. Projekt jest realizowany samodzielnie, bez partnerów, co znacznie zmniejsza ryzyko jego niepowodzenia. Jest w pełni wykonalny technicznie, technologicznie, finansowo, prawnie i organizacyjnie.</t>
  </si>
  <si>
    <t>STOŁECZNE CENTRUM OPIEKUŃCZO-LECZNICZE SPÓŁKA Z OGRANICZONĄ ODPOWIEDZIALNOŚCIĄ</t>
  </si>
  <si>
    <t>RPMA.02.01.01-14-2267/15-02</t>
  </si>
  <si>
    <t>Informatyzacja Instytutu Matki i Dziecka w celu wprowadzenia elektronicznego systemu zarządzania dokumentacją medyczną oraz świadczenia usług on-line.</t>
  </si>
  <si>
    <t>Celem gł. przedmiotowego Projektu jest wdrożenie w Instytucie Matki i Dziecka systemu teleinformatycznego w celu wprowadzenia elektronicznego systemu zarządzania dokumentacją medyczną oraz świadczenia usług on-line. System pozwoli na wprowadzenie Elektronicznej Dokumentacji Medycznej (EDM) i Elektronicznego Obiegu Dokumentów (EOD), a w konsekwencji umożliwi wprowadzenie e-usług publicznych i zapewni większą skalę i siłę oddziaływania projektu poprzez realizację projektu w partnerstwie oraz optymalizację i automatyzację procesów z Partnerami. Zgodnie z Ust. z dnia 28.04.2011r o systemie informacji w ochronie zdrowia wdrożona zostanie elektroniczna dokumentacja medyczna, prawnie wymagana od 01.08.2017r Wdrożony zostanie także EOD. Wprowadzonych zostanie 8 e-usług o stopniu dojrzałości 4 i 5. Projekt zapewni oszczędności i uproszczenia administracyjne dla przedsiębiorców i obywateli i interoperacyjności systemu zgodnie z Rozporz. Rady Ministrów z dnia 12.04.2012 r. w sprawie Krajowych Ram Interoperacyjności, minimalnych wymagań dla rejestrów publicznych i wymiany informacji w postaci elektronicznej oraz minimalnych wymagań dla systemów teleinformatycznych. Zapewniona będzie interoperacyjność z platformą krajową P1. Zgodnie z Ust. z dnia 4.03.2010r o infrastrukturze informacji przestrzennej projekt zakłada optymalizację pozyskiwania danych przestrzennych i utrzymanie tych zasobów przez jednostki administracji pub., poprawę dostępności zasobów dla wszystkich użytkowników. Projekt spełnia standardy bezpieczeństwa wdrażanych systemów informatycznych i przetwarzania danych zgodnie z obowiązującym prawem. Dostępność e-Usług dla osób niepełnosprawnych będzie wykraczać poza standard WCAG 2.0-więcej rozdział 3.2 Studium Wykonalności. Etapy i ich realizacja: prace przygotowawcze, budowa zintegrowanego systemu teleinformatycznego, zakup niezbędnej infrastruktury teleinf., prace instalacyjne, konfiguracyjne, optymalizacyjne. Grupy docelowe: pacjenci, personel medyczny, partnerzy.</t>
  </si>
  <si>
    <t>INSTYTUT MATKI I DZIECKA</t>
  </si>
  <si>
    <t>RPMA.02.01.01-14-2272/15-01</t>
  </si>
  <si>
    <t>Przygotowanie i wdrożenie aplikacji do zarządzania Zakładem Opiekuńczo - Leczniczym "DOM RODZINNY" s.c., komplementarnej z platformą P1 i P2.</t>
  </si>
  <si>
    <t>Zakład Opiekuńczo – Leczniczy „Dom Rodzinny” (zwany dalej: Zakładem), świadczy usługi w niepublicznym oraz publicznym systemie ochrony zdrowia na podstawie kontraktu z Narodowym Funduszem Zdrowia (NFZ). Mając na uwadze konieczność dostosowania Zakładu do obowiązujących norm krajowych odnośnie systemów teleinformatycznych i ich zgodności z wymaganiami dotyczącymi interoperacyjności określono, że niezbędnym przedmiotem niniejszego projektu jest zastosowanie nowoczesnej architektury usług świadczonych drogą on-line w Zakładzie, co spowoduje zwiększenie ilości usług świadczonych drogą elektroniczną. Dodatkowo będzie skutkowało to wystąpieniem zauważalnych oszczędności w Zakładzie oraz wpłynie na usprawnienie procesu administrowania Zakładem. Co istotne to, że cała architektura elektronicznej dokumentacji medycznej w Zakładzie będzie powiązana z Systemem Informacji Medycznej, przy jednoczesnym braku powielania funkcjonalności przewidzianych w krajowych platformach (P1 i P2). Wdrażany w Zakładzie system informatyczny będzie zgodny z obowiązującymi standardami bezpieczeństwa a samo przetwarzanie danych osobowych będzie zgodne z obowiązującym prawem. W ramach projektu zostaną podjęte następujące działania: - zakup sprzętu komputerowego, - przystosowanie pomieszczenia do pełnienia serwerowni, - instalacja sieci, - zlecenie opracowania i zakup oprogramowania, - wdrożenie oprogramowania i konfiguracja systemu. Realizacja projektu umożliwi wdrożenie 8 e-usług (na poziomie 4 - transakcja). Projekt będzie zrealizowany w 3 etapach (Wyłonienie wykonawcy, Montaż systemu, Wdrożenie systemu). Wnioskodawca powziął informację w Wydziale Architektury Starostwa Nowodworskiego o braku wymogu uzyskania pozwolenia na budowę na zakres działań przewidzianych w projekcie (m.in. montaż serwerowni i instalacja sieci). Prowadzone są z potencjalnymi wykonawcami rozmowy w celu wypracowania najkorzystniejszej oferty.</t>
  </si>
  <si>
    <t>ZAKŁAD OPIEKUŃCZO - LECZNICZY DOM RODZINNY S. C. WACŁAW KERPERT PIOTR KERPERT</t>
  </si>
  <si>
    <t>RPMA.02.01.01-14-2291/15-02</t>
  </si>
  <si>
    <t>„E-zdrowie - wzrost jakości i dostępności usług medycznych poprzez wdrożenie Zintegrowanego Systemu Informatycznego w placówkach partnerskich- Samodzielny Publiczny Zakład Opieki Zdrowotnej w Izabelinie i Gminne Centrum Medyczno-Rehabilitacyjne w Brochowie”</t>
  </si>
  <si>
    <t>Projekt realizowany będzie w partnerstwie. Partnerem wiodącym odpowiedzialnym za realizację projektu będzie Samodzielny Publiczny Zakład Opieki Zdrowotnej w Izabelinie, zaś Partnerem projektu będzie Gminne Centrum Medyczno-Rehabilitacyjne w Brochowie . Zobowiązuje się do wypełnienia wszystkich zobowiązań umowy także przez partnerów. Partnerstwo pomiędzy placówkami SPZOZ w Izabelinie oraz Gminne Centrum Medyczno-Rehabilitacyjne w Brochowie zostało zawiązane celem optymalizacji procesów związanych ze świadczeniem usług medycznych. Partnerzy podejmą wspólne działania dla stworzenia profesjonalnego zaplecza techniczno – informatycznego, które umożliwi wdrożenie na rynek nowych e-usług. Zaawansowane funkcjonalności portali e-Pacjenta, e-Partnera oraz e- Menadżera wpłyną na poprawę jakości opieki zdrowotnej oraz zwiększenie dostępności do usług medycznych. Przedmiotem projektu jest wdrożenie zintegrowanego systemu informatycznego umożliwiającego świadczenie e-usług. Zadaniem projektu jest poprawa jakości świadczonych usług medycznych, jak również podniesienie efektywności zarządzania placówkami i zapewnienie możliwości długofalowego rozwoju. W wyniku realizacji projektu nastąpi dostosowanie medycznych placówek partnerskich do założeń dotyczących informatyzacji podmiotów ochrony zdrowia m.in. wymagań prawnych z zakresu wdrożenia elektronicznej dokumentacji medycznej.</t>
  </si>
  <si>
    <t>SAMODZIELNY PUBLICZNY ZAKŁAD OPIEKI ZDROWOTNEJ W IZABELINIE</t>
  </si>
  <si>
    <t>RPMA.02.01.01-14-2327/15-05</t>
  </si>
  <si>
    <t>Rozwój innowacyjnych E-USŁUG w Gminie Ożarów Mazowiecki</t>
  </si>
  <si>
    <t>Projekt Rozwój innowacyjnych E-USŁUG w Gminie Ożarów Mazowiecki. ma na celu wykorzystanie nowych technologii informacyjnych i komunikacyjnych dla realizacji usług publicznych, kompleksową obsługę klienta zewnętrznego z wykorzystaniem nowoczesnych technik informatycznych, skrócenie czasu potrzebnego na obsługę klienta, zmniejszenie ilości wizyt w urzędzie oraz wzrost efektywności pracy. Obszar oddziaływania projektu obejmuje teren Miasta i Gminy. Celem głównym/bezpośrednim/ projektu jest usprawnienie kontaktu pomiędzy mieszkańcami i przedsiębiorcami Gminy Ożarów Mazowiecki a jej jednostkami administracyjnymi oraz udostępnienie jak najszerszego zakresu usług publicznych drogą elektroniczną. Produktami projektu będą następujące e-usługi publiczne, wspomagające oraz usługi wewnątrz administracyjne: - Rozbudowa EZD - Nowa strona www gminy - E-opłaty i podatki - Rozbudowa systemu komunikacji, w tym usługi: E-mieszkaniec, E-komunikat, E-wizyta, E-konsultacje społeczne, E-ankieta, E-porady, E-ogłoszenia – system publikacji i przeglądania ogłoszeń - E-zarządzanie - E-rekrutacja - – zintegrowany system rekrutacji do gminnych placówek oświatowych - E-dziennik - E-archiwum - digitalizacja dokumentów archiwalnych - E-BOK - elektroniczne Biuro Obsługi Klienta Energetyki Ożarów Mazowiecki oraz E-BOK – elektroniczne Biuro Obsługi Klienta Zakładu Usług Komunalnych. W ramach projektu przewidziano realizację łącznie 13 e-usług publicznych, w tym 2 na poziomie 3 i 11 na poziomie 4 – transakcja oraz rozbudowę EZD, systemu zarządzania i strony internetowej na potrzeby wdrożenia e-usług. Wdrożenie e-usług zostanie poprzedzone realizacją działań przygotowawczych poprzez zakup niezbędnego sprzętu i oprogramowania do obsługi e-administracji oraz rozbudowę serwerowni. Projekt został uzupełniony o zadania niezbędne do jego prawidłowej realizacji – wykonanie studium wykonalności oraz promocję projektu.</t>
  </si>
  <si>
    <t>GMINA OŻARÓW MAZOWIECKI</t>
  </si>
  <si>
    <t>RPMA.02.01.01-14-2344/15-03</t>
  </si>
  <si>
    <t>Wdrożenie platformy zintegrowanych elektronicznych usług publicznych Urzędu Miejskiego w Węgrowie</t>
  </si>
  <si>
    <t>Projekt „Wdrożenie platformy zintegrowanych elektronicznych usług publicznych Urzędu Miejskiego w Węgrowie ” jest kolejnym, istotnym etapem informatyzacji jednostek organizacyjnych Wnioskodawcy ukierunkowanym na rozbudowę infrastruktury teleinformatycznej o nowe rozwiązania aplikacyjne, systemowe oraz sprzętowe, zapewniającym zarazem możliwość wdrożenia nowych jakościowo, bardziej dojrzałych elektronicznych usług publicznych, opartych o poddane procesowi modernizacji i integracji systemy aplikacyjne „back-office” oraz „front-office”, wpisujące się w rezultaty wcześniejszych, zrealizowanych oraz realizowanych obecnie przez Wnioskodawcę projektów informatycznych. Kluczowym produktem Projektu rozwiązującym w znaczącym stopniu zidentyfikowane problemy, zapewniającym usługi „interoperacyjności” oraz ogniskującym przyszłe działania Wnioskodawcy w zakresie informatyzacji urzędu, jest zmodernizowany i rozbudowywany „Zintegrowany Informatyczny System Zarządzania Miastem” (ZISZM) zapewniający wzrost sprawności operacyjnej funkcjonowania urzędu, umożliwiający zarazem wdrożenie innowacyjnej platformy zintegrowanych usług publicznych w formie tzw. Portalu Podatnika / Płatnika, który zapewni świadczenie spersonalizowanych, dojrzałych e-usług publicznych 4 i 5 kategorii. Sumarycznie w ramach Projektu zostanie dostarczonych i uruchomionych: -7 usług na poziomie dojrzałości 5 (personalizacja); -1 generalną usługę na poziomie dojrzałości 4 (transakcja); -co najmniej 16 usług na poziomie dojrzałości 3 (dwustronna interakcja) , -liczne usług na poziomie dojrzałości 1 (informacja) w zakresie „informacji zarządczej” (kompozycje i kartogramy mapowe). Podstawą do uwierzytelniania użytkowników systemu usług publicznych będą mechanizmy oparte o rozwiązania podpisu kwalifikowanego oraz usługi platformy ePUAP i profilu zaufanego ePUAP. Inwestycja obejmuje również zakup sprzętu IT, niezbędnego oprogramowania , działania promocyjne, szkolenia oraz adaptację budynku serwerowni.</t>
  </si>
  <si>
    <t>MIASTO WĘGRÓW</t>
  </si>
  <si>
    <t>RPMA.02.01.01-14-2348/15-01</t>
  </si>
  <si>
    <t>Wdrożenie e-usług medycznych w Centrum Gamma Knife w Warszawie</t>
  </si>
  <si>
    <t>Projekt pt. „Wdrożenie e-usług medycznych w Centrum Gamma Knife w Warszawie” polega na wdrożeniu usług w obszarze e-zdrowia w podmiocie leczniczym Centrum Gamma Knife w Warszawie przez Kliniki Neuroradiochirurgii Sp. z o.o. 05 sierpnia 2011 r. Centrum podpisało umowę o świadczenie usług opieki zdrowotnej z Narodowym Funduszem Zdrowia, która umożliwiła świadczenie usług zdrowotnych bezpłatnie dla pacjentów objętych ubezpieczeniem. Wnioskodawca zamierza wdrożyć Projekt celu poprawy wewnętrznej organizacji Centrum, jak również przystosowania Placówki do wymogów prawnych oraz priorytetów z zakresu informatycznej obsługi ochrony zdrowia. W efekcie znacznie zostanie podniesiona efektywność działania Placówki, a Pacjentom zostanie zaoferowany system informatyczny, wprowadzający szereg usprawnień organizacyjnych i efektywnościowych. Wdrożony system teleinformatyczny będzie oferował 6 e-usług medycznych o poziomie dojrzałości na poziomie 4, który zautomatyzuje i zoptymalizuje kontakt pacjenta z Placówką. W szczególności zinformatyzowane zostaną obszary rejestracji, wstępnego wywiadu medycznego, prowadzenia dokumentacji medycznej oraz współpracy z partnerami i kontrahentami Centrum. Dzięki wdrożeniu Projektu Centrum zostanie również zintegrowane z wdrażanymi systemami informatycznymi na poziomie krajowym, w tym w szczególności z Platformą P1 oraz P2. Planuje się, że Projekt będzie realizowany etapowo, w ramach 6 działań merytorycznych i uzupełniających, umożliwiających osiągniecie pełnego zakresu Projektu, obejmujących przygotowanie Projektu, wdrożenie systemu teleinformatycznego i infrastruktury technicznej, przeszkolenie kluczowych pracowników i promocję Projektu. Z rezultatów projektu będą mogli korzystać wszyscy mieszkańcy województwa mazowieckiego, jak i pacjenci dojeżdżający z pozostałych województw. Odbiorcami projektu będą w szczególności pacjenci Centrum.</t>
  </si>
  <si>
    <t>KLINIKI NEURORADIOCHIRURGII SPÓŁKA Z O.O.</t>
  </si>
  <si>
    <t>RPMA.02.01.01-14-2396/15-01</t>
  </si>
  <si>
    <t>Wdrożenie usług udostępniania elektronicznej dokumentacji medycznej w Międzyleskim Szpitalu Specjalistycznym w Warszawie</t>
  </si>
  <si>
    <t>Projekt pt. „Wdrożenie usług udostępniania elektronicznej dokumentacji medycznej w Międzyleskim Szpitalu Specjalistycznym w Warszawie” zakłada udostępnianie usług elektronicznej dokumentacji medycznej pacjentów poprzez siec Internet, wykorzystując już istniejącą infrastrukturę sieciową do przetwarzania danych, system HIS oraz wewnętrzny system EDM wykorzystywany do potrzeb własnych Szpitala. Powstałe usługi EDM zostaną udostępnione na rozbudowanym Portalu Pacjenta innym szpitalom publicznym, Pacjentom oraz komercyjnym podmiotom leczniczym. Produkty realizacji projektu zostaną wdrożone w Szpitalu. Realizacja projektu będzie miała bezpośredni wpływ na: ? Personel Międzyleskiego Szpitala Specjalistycznego w Warszawie (i inne Szpitale Publiczne) - udostępniona elektroniczna dokumentacja medyczna poprawi i zwiększy efektywności pracy personelu szpitalnego oraz spowoduje lepsze wykorzystanie czasu pracy pracowników, co oznacza większą liczbę załatwianych spraw. ? Pacjentów - dzięki prowadzeniu dokumentacji medycznej w formie elektronicznej otrzymają między innymi możliwość monitorowania statusu na liście osób oczekujących w kolejce do lekarza lub na badanie. Poradnie będą drogą elektroniczną przypominać o terminie wizyty. ? Personel medyczny komercyjnych podmiotów leczniczych - dzięki usłudze udostępnienia elektronicznej dokumentacji medycznej zainteresowanym podmiotom leczniczym, gromadzone wewnętrzne informacje w szpitalu będą przekazywane na zewnątrz, upoważnionemu personelowi medycznemu. Dzięki temu dane medyczne pacjenta będą dostępne w miejscu i czasie, w którym są potrzebne, aby zapewnić mu możliwie najwyższy poziom opieki zdrowotnej. Realizacja Projektu przeciwdziałać będzie wykluczeniu osób z różnego rodzaju niepełnosprawnościami (ruchowymi, niedowidzenia), zapewniając tym samym nowe możliwości w dostępie do e-usług publicznych na poziomie dojrzałości 4, bez konieczności wychodzenia z domu czy miejsca pracy oraz skróci czas oczekiwania.</t>
  </si>
  <si>
    <t>MIĘDZYLESKI SZPITAL SPECJALISTYCZNY W WARSZAWIE</t>
  </si>
  <si>
    <t>RPMA.02.01.01-14-2462/15-01</t>
  </si>
  <si>
    <t>Wdrożenie e-usług w Szpitalu w Sierpcu w celu poprawy jakości i dostępności ochrony zdrowia</t>
  </si>
  <si>
    <t>Zasadniczym celem nowej inwestycji w Szpital w Sierpcu jest rozwój e-usług medycznych świadczonych mieszkańcom Sierpca oraz powiatu sierpeckiego. Region cechuje słaby rozwój e-usług, stąd zapewnienie mieszkańcom regionu powszechnego dostępu do usług on-line staje się koniecznością. Bez zwiększenia dostępności cyfrowej, poziomu innowacyjności oraz zdolności do praktycznego wykorzystania technologii ICT we wszystkich dziedzinach życia społeczno-gospodarczego, w tym i w ochronie zdrowia nie będzie postępował rozwój miasta, powiatu a także Mazowsza. Projekt zakłada wdrożenie Elektronicznej Dokumentacji Medycznej obejmującej wszystkie funkcje medyczne (możliwość prowadzenia szeroko rozumianej ewidencji pacjentów i ich dokumentacji medycznej opisującej hospitalizację i konsultacje w poradni, ewidencja badań obrazowych i biochemicznych itp.), zakup koniecznego sprzętu komputerowego, infrastrukturę serwerową oraz modernizację sieci komputerowej. Projekt przyczynia się do zwiększenie dostępu mieszkańców do e-usług, poprzez doposażenie i modernizację infrastruktury informatycznej placówki. Wdrożone oprogramowanie jest zgodne z aktualnymi aktami prawnymi regulującymi organizację i działalność sektora usług medycznych i opieki zdrowotnej w kraju. Etap przygotowania projektu: opracowanie koncepcji informatyzacji SPZZOZ i studium wykonalności, odbywał się przy współudziale firm zewnętrznych. Dalsze etapy realizacji, w tym przygotowanie i ogłoszenie przetargu oraz wyłonienie dostawcy sprzętu, oprogramowania, podpisanie umów z dostawcą, odbiór i wdrożenie sprzętu do użytkowania, będą wykonywane przez Wnioskodawcę. Planowany jest wybór jednego dostawcy sprzętu i rozwiązań informatycznych. Decydujące w takim rozwiązaniu są względy pełniejszej odpowiedzialności i skuteczniejszej koordynacji działań przez jeden podmiot.</t>
  </si>
  <si>
    <t>SAMODZIELNY PUBLICZNY ZESPÓŁ ZAKŁADÓW OPIEKI ZDROWOTNEJ W SIERPCU</t>
  </si>
  <si>
    <t>RPMA.02.01.01-14-2478/15-05</t>
  </si>
  <si>
    <t>Wzrost jakości i dostępności usług medycznych poprzez wdrożenie Zintegrowanego Systemu Informatycznego w Centrum Medycznym Arnica Olszewski i Wspólnik Spółka Jawna</t>
  </si>
  <si>
    <t>Wnioskodawcą projektu jest ARNICA Olszewski i Wspólnik Spółka Jawna, zwana dalej ARNICA. Spółka powstała w 2011 r. w Warszawie (wpis do KRS z dnia 20.11.2011r. nr 0000399487). ARNICA funkcjonuje w publicznym systemie opieki zdrowotnej (nr kontraktów z NFZ 07R-1-01396-01-01-2013-2015/15, 07R-1-01396-02-01-2012;2016/15, 07R-1-01396-05-01-2012/2016/15) oraz w systemie komercyjnym, pod nr PKD 86.22.Z Praktyka lekarska specjalistyczna. ARNICA oferuje usługi medyczne z zakresu medycyny rodzinnej, ginekologii i położnictwa, urologii, kardiologii, medycyny sportowej, dermatologii, endokrynologii dziecięcej oraz fizjoterapii. Obszar działalności placówki obejmuje teren województwa mazowieckiego, a w szczególności teren powiatu Warszawskiego Zachodniego. Przedmiotem projektu jest wdrożenie Zintegrowanego Systemu Informatycznego w Centrum Medycznym ARNICA, który umożliwi oferowanie obywatelom usług medycznych on-line dostępnych wieloma kanałami komunikacji elektronicznej, w tym za pośrednictwem aplikacji mobilnych, poprawi jakość oferty, jak również podniesie efektywność zarządzania, dzięki uzyskaniu relacji transakcyjnych z partnerami handlowymi. Koszty projektu są bezpośrednio związane z zakupem sprzętu wraz z oprogramowaniem, a także jego wdrożeniem. Wskutek realizacji projektu obniżone zostaną koszty administracyjne funkcjonowania podmiotu w związku z prowadzeniem usług umożliwiających automatyzację procesów wymiany danych. System informatyczny, jaki zostanie wdrożony w ramach projektu posiada szereg funkcjonalności pozwalających na optymalizację pracy, celem zaoferowania pacjentom kompleksowej usługi medycznej na najwyższym poziomie jakości.</t>
  </si>
  <si>
    <t>ARNICA OLSZEWSKI I WSPÓLNIK SPÓŁKA JAWNA</t>
  </si>
  <si>
    <t>RPMA.02.01.01-14-2486/15-05</t>
  </si>
  <si>
    <t>Poprawa jakości i dostępności świadczeń zdrowotnych dzięki wdrożeniu e-usług w Powiatowym Centrum Medycznym w Grójcu</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</si>
  <si>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grójeckiego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w tym 7 e-usług 4 stopnia - transakcja,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pacjenta/mieszkańca regionu oraz podmiotów współpracujących, jak również personelu szpitala – użytkownika wewnętrznego.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grójeckiego.</t>
  </si>
  <si>
    <t>POWIATOWE CENTRUM MEDYCZNE SP. Z . O. O.</t>
  </si>
  <si>
    <t>RPMA.02.01.01-14-2516/15-03</t>
  </si>
  <si>
    <t>Wdrożenie e-usług w Szpitalu Matki Bożej Nieustającej Pomocy w Wołominie w celu poprawy jakości i dostępności ochrony zdrowia</t>
  </si>
  <si>
    <t>Celem zasadniczym projektu jest wdrożenie systemu informatycznego oraz związanych z nim platform e-usług medycznych. Realizacja projektu umożliwi wprowadzenie szeregu nowych rozwiązań funkcjonalnych, zapewniających oszczędności oraz uproszczenia administracyjne dla pacjentów powiatu wołomińskiego oraz samej placówki szpitalnej. Zostaną wprowadzone: Elektroniczna Dokumentacja Medyczna, integracje systemów informatycznych z platformą P1, P2, ucyfrowienie wyników badań zarówno laboratoryjnych oraz cyfrowych, usprawnienie zarządzania jednostką oraz zasobami ludzkimi poprzez lepszą identyfikację powstałych kosztów oraz pracy personelu, zabezpieczenie zgodnie z normami gromadzonych w placówce danych, usprawnienie komunikacji zewnętrznej z placówką poprzez komunikację elektroniczną, usprawnienie komunikacji wewnętrznej w celu poprawy jakości wykonywanych procedur. Wprowadzonych zostanie 8 e-usług 4 stopnia,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wpłynie też na mobilność pracowników, zapewni nowe technologie archiwizacji danych, usprawni procesy w obszarze diagnostyki oraz terapii zwiększając jakość całego procesu leczenia. Z e-usług będą mogły korzystać osoby niepełnosprawne. Wprowadzone zostaną udogodnienia organizacyjne oraz techniczne poprawiające dostępność e-usług właśnie dla tej kategorii użytkowników. Dodatkowo projekt przewiduje współpracę Beneficjenta z 3 partnerami – niezależnymi jednostkami medycznymi posiadającymi kontrakty z NFZ, w tym z obszarów wiejskich powiatu wołomińskiego.</t>
  </si>
  <si>
    <t>SZPITAL MATKI BOŻEJ NIEUSTAJĄCEJ POMOCY W WOŁOMINIE</t>
  </si>
  <si>
    <t>RPMA.02.01.01-14-2546/15-05</t>
  </si>
  <si>
    <t>„Kompleksowa informatyzacja Szpitala w Mławie wraz z wdrożeniem e-usług dla pacjentów”</t>
  </si>
  <si>
    <t>SAMODZIELNY PUBLICZNY ZAKŁAD OPIEKI ZDROWOTNEJ W MŁAWIE</t>
  </si>
  <si>
    <t>RPMA.02.01.01-14-2547/15-05</t>
  </si>
  <si>
    <t>„Wdrożenie usług E-zdrowie w SP ZOZ Nowe Miasto nad Pilicą”</t>
  </si>
  <si>
    <t>SAMODZIELNY PUBLICZNY ZAKŁAD OPIEKI ZDROWOTNEJ W NOWYM MIEŚCIE NAD PILICĄ</t>
  </si>
  <si>
    <t>RPMA.02.01.01-14-2553/15-02</t>
  </si>
  <si>
    <t>„Informatyzacja procesów wymiany danych o pacjentach w Szpitalu Grochowskim oraz wdrożenie platformy e-pacjent”</t>
  </si>
  <si>
    <t>Celem głównym projektu jest uruchomienie publicznych usług z zakresu ochrony zdrowia świadczonych drogą elektroniczną, służących zwiększeniu wykorzystania technologii informacyjnych i komunikacyjnych (TIK) dla poprawy jakości usług zdrowotnych. Aby osiągnąć cel główny, zrealizowanych zostanie szereg zadań składających się na cele szczegółowe w projekcie. Podstawowym zadaniem jest budowa i wdrożenie elektronicznej platformy świadczenia e-usług. Dokonujący się na naszych oczach gwałtowny postęp technologiczny przekłada się bezpośrednio na coraz szerszy zakres możliwych zastosowań technologii informacyjnych w życiu codziennym a tym samym również w działalności placówek ochrony zdrowia. Potrzeba jej wdrożenia jest naturalną konsekwencją takiego stanu rzeczy. Istotnym elementem Systemu Informacji Medycznej jest Elektroniczna Dokumentacja Medyczna, której ostateczne wdrożenie jest ustawowo określone datą 1 sierpnia 2017 r. Stąd drugi istotny element składający się na złożoność realizowanego przedsięwzięcia to dostosowanie systemu informatycznego Szpitala właśnie do wymogów wspomnianych regulacji prawnych. Kolejnym czynnikiem składającym się na złożoność projektu to spełnienie wymogu współpracy z systemami i rejestrami zewnętrznymi. Jest to podstawowy wymóg funkcjonalny w tworzonym Systemie Informacji Medycznej co przekłada się na integrację z systemami zewnętrznymi, w tym z budowaną właśnie Elektroniczną Platformą Gromadzenia, Analizy i Udostępniania Zasobów Cyfrowych o Zdarzeniach Medycznych” (P1) oraz w następnej kolejności z Platformą Udostępniania on-line Przedsiębiorcom Usług i Zasobów Cyfrowych Rejestrów Medycznych (P2). Spełnienie tego wymogu będzie skutkowało koniecznością integracji z platformą regionalną – Systemem Informacji Medycznej „E-Zdrowie dla Mazowsza”. Wdrażany w ramach projektu system uwzględni również w pełni rekomendacje zawarte na stronie internetowej Centrum Systemów Informacyjnych Ochrony Zdrowia.</t>
  </si>
  <si>
    <t>SZPITAL GROCHOWSKI IM. DR MED. RAFAŁA MASZTAKA SPÓŁKA Z OGRANICZONĄ ODPOWIEDZIALNOŚCIĄ</t>
  </si>
  <si>
    <t>RPMA.02.01.01-14-2577/15-05</t>
  </si>
  <si>
    <t>„Unowocześnienie systemu i infrastruktury informatycznej oraz wdrożenie usług E-zdrowie w Samodzielnym Publicznym Zakładzie Opieki Zdrowotnej w Węgrowie”.</t>
  </si>
  <si>
    <t>SAMODZIELNY PUBLICZNY ZAKŁAD OPIEKI ZDROWOTNEJ W WĘGROWIE</t>
  </si>
  <si>
    <t>RPMA.02.01.01-14-2582/15-01</t>
  </si>
  <si>
    <t>Rozbudowa funkcjonalna e-platformy medycznej dla mieszkańców subregionu siedleckiego.</t>
  </si>
  <si>
    <t>Uruchomienie systemu elektronicznej dokumentacji medycznej, umożliwiającej dostęp, tworzenie, gromadzenie oraz wymianę wiarygodnych informacji, a także pozwalającej w sposób racjonalny planować kierunki działań dotyczących ochrony zdrowia przyczyni się do wzrostu jakości i dostępu do e-usług ochrony zdrowia. Wdrożenie systemu informacyjnego poprawi poziom obsługi pacjentów, zwiększy dostępność do informacji na temat stanu zdrowia, historii choroby, wyników badań czy umówionych wizyt. Zakres projektu wykonano po zidentyfikowaniu cztery problemów: 1. ograniczenie możliwości Szpitala w uczestnictwie w wymianie informacji medycznej w formie elektronicznej; 2. zagrożenie bezpieczeństwa danych pacjenta; 3. trudność w dostępie do informacji medycznej dla pacjenta i członków rodziny oraz 4. zagrożenie obywateli wykluczeniem cyfrowym. Rezultatem projektu będzie stworzenie infrastruktury teleinformatycznej umożliwiającej pacjentom dostęp do indywidualnego konta pozwalającego na skorzystanie z dostępu do elektronicznej dokumentacji medycznej, e-korespondencji, e-ankiety, e-wywiadu lekarskiego, e-załącznika, e-deklaracji POZ, e-konsultacji, e-rejestracji, e-bazy wiedzy oraz e-wirtualny spacer. Cele bezpośrednie projektu to: poprawa jakości świadczenia usług zapewniająca pacjentom najwyższy poziom opieki; usprawnienie zarządzania placówką, zwiększenie jej skuteczności; sprawny przepływ informacji medycznej minimalizujący stopień biurokracji w placówce oraz zmniejszający środki pieniężne na prowadzenie szpitala. Cele pośrednie: dostęp pacjenta do danych medycznych, oszczędność czasu dla pacjenta i pracownika placówki, sprawne i skoordynowane reagowanie na stan zdrowia pacjenta oraz łatwy dostęp do wyników badań. Cele zostaną osiągnięte poprzez wyposażenie Szpitala w infrastrukturę teleinformatyczną, instalację nowego sprzętu, uruchomienie systemu elektronicznej dokumentacji, budowę stabilnego e-systemu informacyjnego oraz uruchomienie indywidualnego profilu Pacjenta.</t>
  </si>
  <si>
    <t>MAZOWIECKI SZPITAL WOJEWÓDZKI W SIEDLCACH SPÓŁKA Z OGRANICZONĄ ODPOWIEDZIALNOŚCIĄ</t>
  </si>
  <si>
    <t>RPMA.02.01.01-14-2634/15-03</t>
  </si>
  <si>
    <t>„Rozbudowa zintegrowanego systemu informatycznego o dostęp On-Line do danych medycznych w oparciu o EDM Szpitala Specjalistycznego im. Świętej Rodziny SP ZOZ w Warszawie”</t>
  </si>
  <si>
    <t>Celem głównym projektu jest uruchomienie publicznych usług z zakresu ochrony zdrowia świadczonych drogą elektroniczną, służących zwiększeniu wykorzystania technologii informacyjnych i komunikacyjnych (TIK) dla poprawy jakości usług zdrowotnych. Aby osiągnąć tak postawiony cel główny, zrealizowanych zostanie szereg zadań składających się na cele szczegółowe w projekcie: 1. Rozbudowa użytkowanej i wdrożonej w wyniku realizacji komplementarnego projektu platformy usług świadczonych drogą elektroniczną e-Pacjent. 2. Dostosowanie systemu informatycznego Szpitala do wymogów regulacji prawnych poprzez rozbudowę użytkowanego systemu EDM o nowe funkcjonalności. 3. Spełnienie wymogu współpracy z systemami i rejestrami zewnętrznymi. 4. Zwiększenie bezpieczeństwa danych medycznych. Istotnym elementem na etapie realizacji jest pełna integracja wdrażanego systemu z elementami infrastruktury już istniejącej i użytkowanej.</t>
  </si>
  <si>
    <t>SZPITAL SPECJALISTYCZNY IM. ŚWIĘTEJ RODZINY SAMODZIELNY PUBLICZNY ZAKŁAD OPIEKI ZDROWOTNEJ W WARSZAWIE</t>
  </si>
  <si>
    <t>RPMA.02.01.01-14-2641/15-03</t>
  </si>
  <si>
    <t>Nowoczesny Szpital, Nowoczesny ZOZ</t>
  </si>
  <si>
    <t>Niniejszy Projekt stanowi odpowiedź na zidentyfikowane braki i potrzeby oraz uwarunkowania rynkowe i środowiskowe i obejmuje wprowadzenie e-usług w drodze rozbudowy infrastruktury ICT w zakresie związanym z podstawową, statutową działalnością zarówno Centrum Onkologii jak i Partnerów Projektu, realizowaną w ramach publicznego systemu ochrony zdrowia. Tym samym Projekt przyczynia się do osiągnięcia celu szczegółowego „Zwiększone wykorzystanie e-usług publicznych” w ramach RPO WM na lata 2014-2020. Jego zasadniczym celem jest rozwój e-usług świadczonych w obszarze ochrony zdrowia. Odbiorcami e-usług (beneficjentami projektu) będą przede wszystkim osoby i instytucje korzystający z usług zarówno Centrum Onkologii jak i Partnerów Projektu. Celami szczegółowymi jest: - zmniejszenie kosztów funkcjonowania Centrum Onkologii oraz Partnerów Projektu - wzrost jakości obsługi pacjenta - poprawa dostępności do danych medycznych - wzrost skuteczności leczenia - wzrost bezpieczeństwa informacji - skrócenie czasu obsługi pacjenta . Przedmiotem projektu jest: - wdrożenie elektronicznej dokumentacji medycznej poprzez rozwój i rozbudowę infrastruktury informatycznej, - stworzenie Repozytorium Elektronicznej Dokumentacji Medycznej, - migracja bazy danych systemu szpitalnego Centrum Onkologii do bardziej wydajnego systemu zarządzania (RDBMS), - wprowadzenie świadczenia usług online z zakresu e-zdrowie. Realizacja projektu nastąpi poprzez: - zakup i stworzenie niezbędnego oprogramowania - zakup sprzętu IT - inne działania związane z bieżącą obsługą projektu.</t>
  </si>
  <si>
    <t>CENTRUM ONKOLOGII-INSTYTUT IM. MARII SKŁODOWSKIEJ-CURIE</t>
  </si>
  <si>
    <t>RPMA.02.01.01-14-2665/15-04</t>
  </si>
  <si>
    <t>Rozwój e-usług w Instytucie Hematologii i Transfuzjologii</t>
  </si>
  <si>
    <t>Przedmiotem projektu jest stworzenie oraz wdrożenie w pełni funkcjonalnej i operacyjnej infrastruktury teleinformatycznej umożliwiającej wymianę elektronicznej dokumentacji medycznej pomiędzy systemami funkcjonującymi w systemie ochrony zdrowia, w tym wprowadzenie świadczenia usług on-line oraz wdrożenie elektronicznej dokumentacji medycznej (EDM), dostosowującej działalność Instytutu do znowelizowanych przepisów prawa m.in. w zakresie wymagań interoperacyjności oraz ustawy o systemie informacji w ochronie zdrowia. Projekt stanowi odpowiedź na potrzeby oraz oczekiwania grup docelowych projektu, tj. pacjentów, personelu medycznego oraz personelu administracyjnego. Zaplanowane do wdrożenia rozwiązania - e-usługi, będą cechować się 4 stopniem dojrzałości i wyższym. Należy podkreślić, że przy projektowaniu e-usług zastosowano metody projektowania zorientowanego na użytkownika. E-usługi dedykowane bezpośrednio dla pacjentów, optymalizujące proces świadczenia usług będą dostępne różnymi kanałami dostępu, niezależnie od miejsca przebywania i wykorzystywanej technologii. Oprócz standardowych rozwiązań przewidziano, również te dedykowane urządzeniom mobilnym – smartfony, tablety, laptopy. Przyjęte rozwiązania w jak najszerszym stopniu zapewnią kompatybilność z urządzeniami mobilnymi. Ponadto, wdrożony zostanie system zarządzania siecią, dzięki któremu możliwe będzie m.in. monitorowanie usług pod kątem dostępności i użyteczności graficznych interfejsów dla wszystkich interesariuszy, ciągłości działania i powszechności wykorzystania. W projekcie przewidziano, że usługi informatyczne zostaną oparte na wykorzystaniu hybrydowej chmury obliczeniowej. Pozwoli to na lepsze wykorzystanie posiadanego sprzętu oraz zapewnienie dostępności usług dla większej liczby użytkowników. W związku z outsourcingiem mocy obliczeniowych spodziewane jest również obniżenie kosztów, wzrost bezpieczeństwa oraz interoperacyjności przenoszonych danych</t>
  </si>
  <si>
    <t>INSTYTUT HEMATOLOGII I TRANSFUZJOLOGII</t>
  </si>
  <si>
    <t>RPMA.02.01.01-14-2677/15-04</t>
  </si>
  <si>
    <t>"Wprowadzenie e-usług w drodze rozbudowy infrastruktury ICT w Nowodworskim Centrum Medycznym"</t>
  </si>
  <si>
    <t>NOWODWORSKIE CENTRUM MEDYCZNE W NOWYM DWORZE MAZOWIECKIM</t>
  </si>
  <si>
    <t>RPMA.02.01.01-14-2678/15-03</t>
  </si>
  <si>
    <t>Implementacja elektronicznej dokumentacji medycznej</t>
  </si>
  <si>
    <t>Opis Głównym celem projektu jest zapewnienie dostępu do dokumentacji medycznej w formie elektronicznej. W rezultacie realizacja projektu wpłynie na poprawę jakości obsługi pacjentów, zgodności przedsiębiorstwa do znowelizowanych aktów prawnych, narzucających wprowadzenie we wszystkich podmiotach leczniczych wyłącznie elektronicznego systemu dokumentacji medycznej oraz zapewnieniu błyskawicznego dostęp do informacji o stanie zdrowia pacjenta w podmiotach leczniczych. Tak określony cel główny projektu będzie realizowany poprzez cele szczegółowe, które obejmują: Wdrożenie e-usług na poziomie 4 wraz z odpowiednią infrastrukturą. Grupą docelową projektu jest przedsiębiorstwo Centrum Medyczne Puławska, personel, pacjenci. Lokalizacja projektu obejmować będzie Piaseczno i Warszawę. Projekt realizowany będzie w etapach związanych z projektowaniem systemu, przygotowaniem warstwy sprzętowej i oprogramowania i zakończy się wdrożeniem systemu do działania przedsiębiorstwa. Projekt zakłada zbudowanie bezpiecznego i skutecznego narzędzia komunikacji pomiędzy interesantem i placówkami medyczni w postaci Systemu e-Usług Internetowych zintegrowanego z P1. Proponowane systemy informatyczne będą tak projektowane aby możliwa była integracja z systemami centralnymi przy wykorzystaniu API. Wdrożenie oprogramowania podsystemów, umożliwi uruchomienie usług świadczonych drogą elektroniczną m.in. dostęp do informacji medycznej z dostępem poświadczonym ePuap, dostęp do wyników badań. Skorzystanie z takiej usługi będzie możliwe zarówno z własnego komputera, telefonu komórkowego oraz dowolnego urządzenia obsługującego standard http.</t>
  </si>
  <si>
    <t>"CENTRUM MEDYCZNE PUŁAWSKA" SPÓŁKA Z OGRANICZONĄ ODPOWIEDZIALNOŚCIĄ</t>
  </si>
  <si>
    <t>RPMA.02.01.01-14-2685/15-04</t>
  </si>
  <si>
    <t>„Wdrożenie usług E-zdrowie w Mazowieckim Szpitalu im. dr. Teodora Dunina w Rudce sp. z o.o.”</t>
  </si>
  <si>
    <t>MAZOWIECKI SZPITAL IM. DR. TEODORA DUNINA W RUDCE SP. Z O.O.</t>
  </si>
  <si>
    <t>RPMA.02.01.01-14-2688/15-02</t>
  </si>
  <si>
    <t>Rozwój e-usług medycznych w Centrum Zdrowia Mazowsza Zachodniego Sp. z o.o. w Żyrardowie</t>
  </si>
  <si>
    <t>Zasadniczym celem nowej inwestycji w CZMZ w Żyrardowie jest rozwój e-usług medycznych świadczonych mieszkańcom Żyrardowa oraz powiatu żyrardowskiego. Projekt zlokalizowany w powiecie żyrardowskim, w strefie zagrożenia wykluczeniem cyfrowym, zakłada zwiększenie dostępu mieszkańców do e-usług, poprzez doposażenie i modernizację infrastruktury informatycznej placówki oraz wdrożenie wysoce funkcjonalnego, zintegrowanego systemu informatycznego służącego pełnej obsłudze zdarzeń medycznych i administracyjnych.wdrożenie systemu informatycznego oraz związanych z nim platform e-usług medycznych – umożliwi wprowadzenie następujących nowych rozwiązań funkcjonalnych: - Elektroniczna Dokumentacja Medyczna. - Integracje systemów informatycznych z platforma P1, P2. - Ucyfrowienie wyników badań zarówno laboratoryjnych oraz cyfrowych. - Usprawnienie zarządzania jednostka oraz zasobami ludzkimi poprzez lepszą identyfikację powstałych kosztów oraz pracy personelu. - Zabezpieczenie zgodnie z normami gromadzonych w placówce danych. - Usprawnienie komunikacji zewnętrznej z placówką oraz pomiędzy partnerami projektu poprzez komunikację elektroniczną. - Usprawnienie komunikacji wewnętrznej w celu poprawy jakości wykonywanych procedur. Wprowadzonych zostanie 8 e-usług (w tym 7 usług wg 4 stopnia dojrzałości), rozumianych jako usługi świadczone w sposób zautomatyzowany poprzez użycie technologii informacyjnych, za pomocą systemów teleinformatycznych w publicznych sieciach telekomunikacyjnych, na indywidualne żądanie usługobiorcy, bez jednoczesnej obecności stron w tej samej lokalizacji – adresowanych do użytkownika zewnętrznego – pacjenta - mieszkańca regionu (7 e-usług), jak również personelu szpitala – użytkownika wewnętrznego (1 e-usługa). Projekt realizowany jest w partnerstwie z trzema podmiotami, z których każdy, podobnie jak wnioskodawca, świadczy usługi w sektorze opieki zdrowotnej w ramach kontraktów z NFZ.</t>
  </si>
  <si>
    <t>CENTRUM ZDROWIA MAZOWSZA ZACHODNIEGO SPÓŁKA Z OGRANICZONĄ ODPOWIEDZIALNOŚCIĄ</t>
  </si>
  <si>
    <t>RPMA.02.01.01-14-2697/15-01</t>
  </si>
  <si>
    <t>Platforma e-Urząd w Raciążu</t>
  </si>
  <si>
    <t>Projekt pn. „Platforma e-Urząd w Raciążu” realizowany w ramach Regionalnego Programu Operacyjnego Województwa Mazowieckiego na lata 2014-2020 zakłada wdrożenie nowoczesnych technik teleinformatycznych co umożliwi obywatelom szeroki dostęp do usług świadczonych przez Urząd Miejski w Raciążu drogą elektroniczną, poprawi szybkość obsługi klienta, a tym samym zwiększy komfort współpracy na linii petent-urząd i obniży koszty Urzędu Miejskiego związane z tradycyjną korespondencją. W ramach projektu zostanie zakupiona nowa infrastruktura komputerowa wraz z oprogramowaniem systemowym, antywirusowym oraz pakietem biurowym, infrastruktura sieciowa, a przede wszystkim stworzona zostanie platforma e-Urząd, która będzie zintegrowana z Systemem Elektronicznego Obiegu Dokumentów co umożliwi lepszy przepływ informacji z innymi instytucjami administracyjnymi oraz przybliży jednostkę samorządu terytorialnego do e-administracji poprzez świadczenie usług drogą elektroniczną. Ponadto wdrożenie w Urzędzie Miejskim w Raciążu systemu Elektronicznego Obiegu Dokumentów pozwoli na kontrolę nad obiegiem dokumentów, • Kontrolę nad terminami realizacji poszczególnych spraw, • Kontrolę obciążania pracowników zadaniami, • Łatwy dostęp do dokumentów dzięki elektronicznej archiwizacji, • Zapewnienie pełnej historii kontaktów z interesantami, • Sprawne zarządzanie dokumentami w wersji elektronicznej.</t>
  </si>
  <si>
    <t>GMINA MIASTO RACIĄŻ</t>
  </si>
  <si>
    <t>RPMA.02.01.01-14-2711/15-06</t>
  </si>
  <si>
    <t>System e-usług rehabilitacyjnych CKR</t>
  </si>
  <si>
    <t>W ramach realizacji projektu zakłada się przeprowadzenie dostawy infrastruktury sprzętowej oraz oprogramowania na potrzebę budowy platformy teleinformatycznej (e-platformy) udostępniającej szereg e-usługi oraz elementów niezbędnych dla przeprowadzenia modernizacji infrastruktury sieciowej na potrzebę działania e-platformy. Celem projektu jest zwiększenie dostępu do świadczeń wykonywanych przez Centrum Kompleksowej Rehabilitacji w Konstancinie oraz ich zakresu. Dzięki e-usługom systemu uproszczony zostanie proces rejestracji (e-rejestracja) dla Pacjentów, oraz udostępnione zostaną mechanizmy powiadamiania pacjenta o zbliżających się terminach. Udostępniona zostanie Pacjentom możliwość skorzystania ze zdalnej porady z pracownikiem ośrodka (e-Porada), a także lekarzom możliwość konsultacji wyników i badań z innymi środkami świadczącymi usługi medyczne (e-Konsultacje). Ponadto pacjent uzyska możliwość elektronicznego dostępu do swojej dokumentacji medycznej zgromadzonej w ośrodku (e-Historia). Poprzez usługi systemu wspomagające i rejestrujące proces rehabilitacji, terapeuta uzyska wsparcie w zakresie kontroli i oceny sposobu przebiegu rehabilitacji pacjenta. Całość projektu realizowana będzie zgodnie z metodyką PRINCE2 tj. w podziale na etapy zaplanowane w sposób gwarantujący poprawną kolejność wykonywania poszczególnych zadań i dostaw produktów tj. - przeprowadzenie analizy i na jej podstawie przygotowanie projektu wykonawczego; - dostawa elementów infrastruktury sprzętowej i oprogramowania na potrzeby systemu; - instalacja i konfiguracji systemu w sposób przyjęty na etapie projektu wykonawczego; - przysposobienie użytkowników i administratorów do pracy z systemem.</t>
  </si>
  <si>
    <t>CENTRUM KOMPLEKSOWEJ REHABILITACJI SP. Z O.O.</t>
  </si>
  <si>
    <t>RPMA.02.01.01-14-2713/15-01</t>
  </si>
  <si>
    <t>E-urząd, sprawna i skuteczna obsługa obywatela</t>
  </si>
  <si>
    <t>Projekt „E-urząd, sprawna i skuteczna obsługa obywatela” jest kompleksowym, strategicznym programem, w którym uczestniczą gminy: Kotuń, Skórzec, Suchożebry, Wodynie, Zbuczyn. Bezpośrednim beneficjentem wsparcia strukturalnego oraz wykonawcą instytucjonalnym (inwestorem, zamawiającym) projektu będzie Gmina Kotuń. Gminy uczestniczące w programie na podstawie konsultacji i przeprowadzonych wśród mieszkańców ankiet zdiagnozowały wspólne potrzeby w zakresie oferowania e-usług (62% mieszkańców wyraziło potrzebę i zamiar korzystania z e-usług), konieczności wprowadzenia ułatwień dla przedsiębiorców i zapobiegania wykluczeniu cyfrowemu. Celem projektu jest zwiększenie efektywności działania administracji publicznej w zakresie świadczenia e-usług. E-administracja ma uprościć załatwianie spraw urzędowych oraz umożliwić uzyskiwanie informacji na ich temat. Przyjęta, w ramach projektu, forma pozwala na zebranie w jednym miejscu spraw należących do kompetencji różnych jednostek administracji publicznej i udostępnienia ich procedur w Internecie. W wyniku realizacji projektu udostępnionych zostanie 39 nowych e-usług na poziomie 3 (dwustronna interakcja) i 4 (transakcja). Dzięki realizacji projektu osiągnięte zostaną oszczędności czasu (zarówno mieszkańców jak i pracowników urzędów), kapitału (przedsiębiorcy, urzędy), ograniczony zostanie poziom wykluczenia cyfrowego obszaru a także poziom zanieczyszczenia środowiska. Zakres rzeczowy projektu obejmuje: przygotowanie projektu, zakup i ubezpieczenie sprzętu komputerowego z oprogramowaniem dla 5 Gmin (35 laptopów, 75 tabletów), budowę sieci wirtualnej (zakup „chmury”, implementacja platformy), promocję. Grupa docelowa to interesariusze Urzędów Gmin, mieszkańcy (w tym osoby niepełnosprawne), przedsiębiorcy oraz pracownicy administracji publicznej. Inwestycja jest przygotowana pod względem dokumentacyjnym: ankiety z badania potrzeb, .</t>
  </si>
  <si>
    <t>GMINA KOTUŃ</t>
  </si>
  <si>
    <t>RPMA.02.01.01-14-2718/15-01</t>
  </si>
  <si>
    <t>Wdrożenie e-zdrowia w Samodzielnym Publicznym Zakładzie Opieki Zdrowotnej w Sulejówku</t>
  </si>
  <si>
    <t>Przedmiotowy pn. „Wdrożenie e-zdrowia w Samodzielnym Publicznym Zakładzie Opieki Zdrowotnej w Sulejówku” obejmuje dla podstawowe elementy: I. Zakup oprogramowania, licencji i aplikacji niezbędnych do wdrożenia elektronicznego obiegu dokumentów medycznych oraz wdrożenia 6 e-usług II. Zakup sprzętu teleinformatycznego oraz infrastruktury sieciowej niezbędnej do sprawnego funkcjonowania zakupionego w ramach projektu oprogramowania i aplikacji Odpowiada on na zdiagnozowane problemy ZOZ w zakresie braku wdrożonych e-usług oraz niedostosowania placówki do wymagań narzuconych przez ustawodawcę w zakresie prowadzenia elektronicznej dokumentacji medycznej od dnia 1 sierpnia 2017r. Dodatkowo projekt odpowiada na potrzeby integracji systemów zakładów zdrowotnych świadczących usługi zdrowotne z platformą P1 oraz P2 wdrażaną przez Centrum Systemów Informacyjnych Ochrony Zdrowia. Wnioskodawca spełnia warunki udziału w przedmiotowym konkursie, ponieważ posiada kontrakt z Narodowym Funduszem Zdrowia w zakresie Podstawowej Opieki Zdrowotnej nr 07R-1-00043-05-01-2011-2013/13 (07-00-01000-13-06/06), dodatkowo posiada kontrakty na udzielanie świadczeń zdrowotnych w zakresie Ambulatoryjnej Opieki Specjalistycznej. W związku z</t>
  </si>
  <si>
    <t>SAMODZIELNY PUBLICZNY ZAKŁAD OPIEKI ZDROWOTNEJ W SULEJÓWKU</t>
  </si>
  <si>
    <t>RPMA.02.01.01-14-2746/15-05</t>
  </si>
  <si>
    <t>Rozwój e-usług w Powiecie Pruszkowskim</t>
  </si>
  <si>
    <t>Projekt „Rozwój e-usług w Powiecie Pruszkowskim” zakłada uruchomienie Zintegrowanego Systemu Informatycznego w Urzędzie Starostwa Powiatowego w Pruszkowie celu rozpoczęcia świadczenia usług publicznych przez Powiat Pruszkowski na rzecz jego mieszkańców oraz przedsiębiorców za pomocą Internetu. Spośród ponad 300 spraw realizowanych w 17 Wydziałach, biorąc pod uwagę kwestie popytowe a także organizacyjne i finansowe, w pierwszej kolejności do wdrożenia wyodrębniono usługi do świadczenia drogą elektroniczną, które koncentrują się w 3 obszarach: - sprawy komunikacyjne w tym: rejestracja pojazdów, wydawanie uprawnień do kierowania pojazdami, transport drogowy (sprawy załatwiane w Wydziale Obsługi Mieszkańców), - sprawy dotyczące ochrony środowiska (sprawy załatwiane w Wydziale Infrastruktury i Ochrony Środowiska), - sprawy obywatelskie załatwiane przez Powiatowego Rzecznika Konsumentów, Wydział Obsługi Urzędu, Biuro Zarządu i Biuro Rady oraz sprawy z zakresu prawa budowlanego załatwiane przez Wydział Architektury. Do wdrożenia w ramach projektu zaplanowano ostateczną liczbę 30 e-usług publicznych o stopniu dojrzałości co najmniej 4, kluczowych z punktu widzenia usprawnienia działań administracji publicznej, realizujące ideę przyjaznego, otwartego i nowoczesnego Urzędu. Zaoferowane w ramach projektu usługi zapewnią mieszkańcom i przedsiębiorcom łatwiejszy dostęp do usług publicznych, zapewnią realne oszczędności, budując konkurencyjną przewagę lokalnego biznesu oraz rozwijając kompetencje społeczeństwa informacyjnego. Do głównych zadań w projekcie należą: 1. Budowa infrastruktury sprzętowej na potrzeby zintegrowanego systemu informatycznego. 2. Wdrożenie zintegrowanego systemu informatycznego. 3. Szkolenia podnoszące kwalifikacje z obszaru technik informatycznych. 4. Promocja i zarządzanie projektem. Projekt będzie realizowany od września 2015 roku do września 2019 roku a jego całkowita wartość wyniesie 2 389 112,64 zł.</t>
  </si>
  <si>
    <t>POWIAT PRUSZKOWSKI</t>
  </si>
  <si>
    <t>RPMA.02.01.01-14-2764/15-04</t>
  </si>
  <si>
    <t>Informatyzacja oraz wdrożenie e-usług w Samodzielnym Publicznym Zespole Zakładów Opieki Zdrowotnej w Pionkach</t>
  </si>
  <si>
    <t>Projekt jest wdrażany w celu zwiększenia poziomu obsługi pacjentów, usprawnienia procesów przebiegających w SPZZOZ w Pionkach i dostosowanie przychodni należących do Wnioskodawcy do wymagań prawnych. Celem projektu jest wdrożenie w przychodniach posiadanych przez Wnioskodawcę 13 e-usług. Usługi o 5 stopniu dojrzałości (w ramach wskaźnika 4 poziom dojrzałości):Rejestracja on-line przez pacjentów na świadczenia zdrowotne, Odwołanie bądź zmiana terminu wizyty on-line przez pacjenta, Sprawdzenie on-line wyników badań przez pacjenta, e-powiadomienia - przekazywanie pacjentowi komunikatów za pomocą środków komunikacji elektronicznej (np. przypomnienie o terminie wizyty, informacja o możliwości sprawdzenia wyników badań), Udostępnienie wyników badań podmiotom zlecającym badanie, Udostępnienie elektronicznej dokumentacji medycznej pacjentom, Udostępnianie elektronicznej dokumentacji medycznej pacjenta uprawnionym podmiotom, e-recepta, e-zlecenie, e-skierowanie, e-zwolnienie. Usługi o 3 stopniu dojrzałości: e-pracownik, e-kontrahent . W ramach projektu zostanie stworzona sieć informatyczna dla lokalizacji wraz z rozwiązaniem serwerowym koniecznym do archiwizacji. Jednocześnie samo działanie wdrożonego systemu informatycznego i e-usług będzie oparte na chmurze obliczeniowej. Dla osiągnięcia zakładanych w ramach projektu celów i wskaźników konieczne jest zakupienie sprzętu komputerowego. Grupą docelową projektu są pacjenci SPZZOZ w Pionkach, pracownicy Wnioskodawcy oraz przedstawiciele administracji i przedsiębiorcy korzystający z oferowanych przez Wnioskodawcę usług lub informacji w tym w szczególności NFZ i np. apteki w zakresie obsługi e-recept. Wdrażane rozwiązania są w pełni interoperacyjne i kompatybilne z platformami P1 i P2 oraz zgodne z Krajowymi Ramami Interoperacyjności.</t>
  </si>
  <si>
    <t>SAMODZIELNY PUBLICZNY ZESPÓŁ ZAKŁADÓW OPIEKI ZDROWOTNEJ W PIONKACH</t>
  </si>
  <si>
    <t>RPMA.02.01.01-14-2768/15-03</t>
  </si>
  <si>
    <t>Usprawnienie obsługi zdrowotnej pacjentów 3 podmiotów służby zdrowia, działających na terenie miasta Radomia i okolic poprzez kompleksową informatyzację</t>
  </si>
  <si>
    <t>Przedmiotem projektu jest kompleksowa informatyzacja dwóch Niepublicznych Zakładów Opieki Zdrowotnej oraz jednego Publicznego Zakładu Opieki Zdrowotnej działających w obszarze Radomia i powiatu radomskiego, świadczących usługi w zakresie podstawowej i specjalistycznej opieki zdrowotnej. W ramach projektu przewiduje się zadania mające na celu dostosowanie obiektów do wymogów obowiązującego prawa, w tym: · wdrożeniu e-usług z wykorzystaniem nowoczesnych technologii – w tym dostęp do danych w trybie dostępu zdalnego lub przez przeglądarkę internetową, · modernizację / budowę instalacji elektrycznej i teleinformatycznej, · zakup wyposażenia teleinformatycznego (serwery, komputery stacjonarne, laptopy, telefonia VOIP, drukarki, urządzenia wielofunkcyjne), · integracji wymiany danych z umożliwieniem zewnętrznej wymiany danych z systemami stworzonymi lub tworzonymi na poziomie kraju, · integracji z systemami zewnętrznymi: ePUAP, BIP, OSOZ, Projekt P1, Projekt P2. Realizacja inwestycji pozwoli na poprawę jakości udzielanych świadczeń zdrowotnych, oraz stopniowy proces wyrównywania ich dostępności w zakresie stacjonarnej opieki zdrowotnej. Jak również poprawę warunków, w jakich świadczone będą usługi medyczne na terenie Radomia i okolic. Zakupione oprogramowanie i sprzęt komputerowy pozwoli na usprawnienie i poprawę jakości obsługi pacjentów.</t>
  </si>
  <si>
    <t>NOVIS SP.ZO.O.</t>
  </si>
  <si>
    <t>RPMA.02.01.01-14-2769/15-05</t>
  </si>
  <si>
    <t>Platforma e-usług MWOMP</t>
  </si>
  <si>
    <t>Statutowym celem jednostki medycznej jest niesienie pomocy społeczeństwu co wiąże się zarówno z posiadaniem odpowiednich kompetencji personalnych jak i sprawnego systemu wymiany informacji wewnątrz (obieg dokumentów medycznych) i na zewnątrz (e-usługi). Niezbędnym do spełnienia tego celu jest posiadanie efektywnego i spójnego systemu medycznego. System ten usprawnia wymianę informacji zarówno wewnątrz jednostki jak i na zewnątrz do osób fizycznych jak i instytucji. W celu polepszenia jakości funkcjonowania systemu udostępniane informacje powinny być realizowane w formie w formie e-usług. W tym celu należy zastosować zintegrowane narzędzia informatyczne. Za ich pomocą będą świadczone e-usługi W zakresie udostępniania informacji o stanie zdrowia, statusie w kolejce oczekujących, możliwości e-rejestracji, zmiany terminu, wypełnienia ankiet satysfakcji, składania skarg. Opis wspomnianych e-usług oraz ich realizacji został opisany w dalszej części koncepcji technicznej. Z uwagi na wymagania ustawowe dotyczące cyfryzacji dokumentacji medycznej, niezbędnym jest gromadzenie, przetwarzanie i archiwizacja danych medycznych, w efekcie czego możliwe jest udostępnianie e-usług medycznych. W tym celu musi być zachowana spójność systemu zarządzania jednostką medyczną, integracja części szarej, białej oraz wchodzących w ich skład działu laboratorium oraz radiologii, które są niezbędne do oferowania spójnych e-usług. Jednostka na chwilę obecną nie posiada pełnego i spójnego oprogramowania spełniającego powyższe założenia a także nie dysponuje odpowiednim sprzętem informatycznym oraz odpowiednią jego ilością pozwalającą na przebudowę obecnej struktury programowej. Niezbędnym jest w tym kontekście przeprowadzenie działań zmierzających do zarówno dostosowania jednostki do wymogów ustawowych oraz możliwości świadczenia usług na najwyższym poziomie w trosce o dobro pacjenta.</t>
  </si>
  <si>
    <t>MAZOWIECKI WOJEWÓDZKI OŚRODEK MEDYCYNY PRACY</t>
  </si>
  <si>
    <t>RPMA.02.01.01-14-2835/15-02</t>
  </si>
  <si>
    <t>Rozwój cyfrowych usług publicznych w Gminie Pokrzywnica</t>
  </si>
  <si>
    <t>Przedmiotem projektu jest wdrożenie nowych e-usług oraz udoskonalenie posiadanych o jak najwyższym stopniu dojrzałości, z których korzystać będą zarówno obywatele, jak i przedsiębiorcy poprzez wykorzystanie nowoczesnych TIK w Gminie Pokrzywnica: Gmina Pokrzywnica (Urząd Gminy, GOPS, i 5 szkół samorządowych) i Gminna Biblioteka Publiczna w Pokrzywnicy. W celu realizacji przedmiotu projektu wdrożona zostanie platforma EBOI dla Urzędu Gminy oraz jednostek organizacyjnych, tj. 5 szkół, 1 Gminny Ośrodek Pomocy Społecznej (GOPS), 1 Gminna Biblioteka Publiczna (GBP). W ramach stworzonej platformy udostępnionych zostanie około 70 formularzy elektronicznych. Elektroniczny obieg dokumentów (EZD) zostanie rozbudowany o e-rejestry i w dalszej kolejności zintegrowany z e-usługami. Kolejne prace modernizacyjne obejmą Biuletyn Informacji Publicznej (BIP) pod kątem obsługi e-rejestrów EZD dla każdej z Jednostek projektu. Wdrożony zostanie Broker integracyjny umożliwiający używanie profilu zaufanego ePUAP do podpisywania wniosków/formularzy w module obsługi interesanta. Systemy dziedzinowe aktualnie wykorzystywane w Urzędzie Gminy oraz Jednostkach zostaną zintegrowane do stworzonej platformy e-usług. Elektroniczne zarządzanie dokumentacją realizowane za pomocą systemu Proton zostanie zintegrowane z systemami dziedzinowymi oraz platformą e PUAP dzięki wdrożeniu szyny usług integrującej powyższe systemy. Powstała platforma e-usług publicznych udostępniająca dane z systemów dziedzinowych będzie wyposażona w funkcję powiadamiania sms w zakresie wybranych przez interesanta informacji. Ponadto, zostanie wdrożony moduł E-rada, E-portal turystyczno-informacyjny oraz Archiwum aktów prawnych w połączeniu z legislatorem. Modernizacji oraz integracji z portalem e-usług będzie podlegał również Portal w liczbach. Celem prawidłowej realizacji niniejszego projektu niezbędne stają się inwestycje w środki trwałe oraz oprogramowania.</t>
  </si>
  <si>
    <t>GMINA POKRZYWNICA</t>
  </si>
  <si>
    <t>RPMA.02.01.01-14-2853/15-03</t>
  </si>
  <si>
    <t>Wdrożenie e-usług publicznych w mazowieckich urzędach samorządowych na rzecz wzrostu efektywności elektronicznej obsługi spraw obywateli i przedsiębiorców</t>
  </si>
  <si>
    <t>Projekt „Wdrożenie e-usług publicznych w mazowieckich urzędach samorządowych na rzecz wzrostu efektywności elektronicznej obsługi spraw obywateli i przedsiębiorców” jest wspólnym przedsięwzięciem administracji samorządowej Miasta Maków Mazowiecki, Miasta Siedlce oraz Gminy Zwoleń. Przedmiotem projektu jest uruchomienie elektronicznych usług publicznych w administracji samorządowej Miasta Maków Mazowiecki, Miasta Siedlce oraz Gminy Zwoleń, co umożliwi obywatelom i przedsiębiorcom załatwianie sprawach w formie elektronicznej. Zakres projektu obejmuje: - elektronizację procesu konsultacji społecznych dla Miasta Maków Mazowiecki, Miasta Siedlce i Gminy Zwoleń, - uruchomienie systemu Internetowe Centrum Promocji dla Miasta Maków Mazowiecki, Miasta Siedlce i Gminy Zwoleń, - uruchomienie e-usług finansowych dla Miasta Maków Mazowiecki i Gminy Zwoleń, - uruchomienie systemu zarządzania budżetem miasta dla Miasta Siedlce, - uruchomienie systemu elektronicznego obiegu dokumentów dla Miasta Siedlce. W ramach projektu zostanie wykorzystana w pełni funkcjonalność platformy krajowej ePUAP. Łącznie - przez Miasto Maków Mazowiecki, Miasto Siedlce oraz Gminę Zwoleń - zostanie wdrożonych i uruchomionych 39 e-usług publicznych na 4. poziomie dojrzałości. Uruchomienie elektronicznych usług publicznych będzie połączone z wykorzystaniem systemów teleinformatycznych w modelu „chmury obliczeniowej” oraz zakupem niezbędnej infrastruktury sprzętowej do wdrożenia innych systemów oraz zapewnienia ciągłości i bezpieczeństwa ich działania: serwerów wraz z oprogramowaniem zarządzającym i bazodanowym, wielofunkcyjnych zapór sieciowych, urządzeń do backupu danych oraz zestawów komputerowych. W ramach projektu zostanie zapewniona interoperacyjność wdrażanych systemów teleinformatycznych zgodnie z aktualnymi wymogami prawa oraz nastąpi zinformatyzowanie dostępu do informacji publicznej.</t>
  </si>
  <si>
    <t>MIASTO MAKÓW MAZOWIECKI</t>
  </si>
  <si>
    <t>RPMA.02.01.01-14-2871/15-02</t>
  </si>
  <si>
    <t>Wdrożenie e-usług cyfrowych w Urzędzie Miasta i Gminy Glinojeck oraz w jednostkach podległych</t>
  </si>
  <si>
    <t>Projekt obejmuje utworzenie i wdrożenie nowych e-usług o stopniu dojrzałości 3 (dwustronna interakcja), 4 (transakcja) i 5 (personalizacja), które umożliwią kompleksowe załatwianie spraw przez Internet mieszkańcom oraz przedsiębiorcom Gminy Glinojeck. W wyniku realizacji projektu nastąpi stworzenie i modernizacja zaplecza informatycznego oraz systemów informatycznych Urzędu Miasta i Gminy Glinojeck oraz jednostek podległych,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urzędu, dot. m.in. zapłaty podatku od nieruchomości od osób fizycznych, od osób prawnych etc. Celem głównym projektu jest zwiększenie dostępu obywateli i podmiotów gospodarczych do cyfrowych usług publicznych oferowanych przez Urząd Miasta i Gminy Glinojeck oraz jednostki podległe. W ramach projektu zostaną zakupione licencje na moduły oprogramowania w którym zaimplementowane będą e-usługi, wdrożony system elektronicznego zarządzania dokumentacją w jednostkach podległych objętych projektem. Jednocześnie zakupione moduły zostaną połączone z systemami dziedzinowymi oraz oprogramowaniem jakie w tej chwili znajduje się w Urzędzie. W projekcie przewidziano również m.in. wdrożenie e-rejestrów, konsultacji społecznych umożliwiających publikowanie i komentowanie uchwał, oraz uruchomienie wielu e-usług ułatwiających załatwianie spraw urzędowych przez klientów (osoby fizyczne oraz przedsiębiorców). W wyniku nie wystarczającej przepływności istniejącej sieci radiowej, planuje się również modernizację oraz połączenie jednostek podległych siecią w celu zapewnienia sprawnego działania wdrażanych systemów.</t>
  </si>
  <si>
    <t>GMINA GLINOJECK</t>
  </si>
  <si>
    <t>RPMA.02.01.01-14-2920/15-02</t>
  </si>
  <si>
    <t>„E-usługi w drodze kompleksowej informatyzacji Starostwa Powiatowego w Sierpcu oraz jednostek organizacyjnych powiatu.”</t>
  </si>
  <si>
    <t>Celem głównym projektu jest uruchomienie publicznych usług świadczonych drogą elektroniczną, służących zwiększeniu wykorzystania technologii informacyjnych i komunikacyjnych (TIK) dla poprawy jakości usług administracji. Aby osiągnąć tak postawiony cel główny, zrealizowanych zostanie szereg zadań składających się na cele szczegółowe w projekcie: 1. Rozbudowa użytkowanego portalu internetowego Starostwa o platformę usług publicznych świadczonych drogą elektroniczną e-urząd. 2. Modernizacja i rozbudowa systemu informatycznego Starostwa dla zapewnienia interoperacyjności publicznych systemów teleinformatycznych, zinformatyzowanie dostępu do informacji publicznej oraz udostępnienie jak najszerszego zakresu usług publicznych świadczonych elektronicznie, umożliwiających pełną interakcję z urzędem, czyli możliwość całkowitego załatwienia danej sprawy na odległość. 3. Spełnienie wymogu współpracy z systemami i rejestrami zewnętrznymi. 4. Zwiększenie bezpieczeństwa danych.</t>
  </si>
  <si>
    <t>POWIAT SIERPECKI</t>
  </si>
  <si>
    <t>RPMA.02.01.01-14-2930/15-02</t>
  </si>
  <si>
    <t>E-urząd w Gminie Nieporęt</t>
  </si>
  <si>
    <t>Zakres rzeczowy projektu pn. "E-urząd w Gminie Nieporęt" koncentruje się na zakupie oprogramowania, licencji i aplikacji niezbędnych do wdrożenia elektronicznego systemu obiegu dokumentów oraz świadczenia e-usług publicznych przy zachowaniu szczególnej uwagi w zapewnieniu bezpieczeństwa systemu teleinformatycznego, wychodzącego poza minimalne wymagania bezpieczeństwa określone w krajowych aktach prawnych oraz zapewnieniu dostępności dla osób niepełnosprawnych poprzez realizację wytycznych WCAG 2.0, a także poprzez zastosowanie takich rozwiązań, które wykraczają poza te wytyczne. Elementem niezbędnym do uruchomienia oprogramowania i świadczenia e-usług jest wykonanie prac związanych z budową sieci teleinformatycznej w Urzędzie Gminy Nieporęt, a także zakupu niezbędnego sprzętu i wyposażanie. Uzupełnieniem zakresu rzeczowego jest prowadzenie księgowości dla projektu oraz działań informacyjno - promocyjnych obligatoryjnych w tego typu przedsięwzięciach. Ponadto zostanie wdrożony portal konsultacji społecznych, nowy BIP zintegrowany z ESP oraz portal urzędu. Projekt realizowany jest w partnerstwie. Dynamiczny rozwój technologiczny sprawia, iż zastosowanie nowoczesnych narzędzi w funkcjonowaniu gminy staje się koniecznym warunkiem prawidłowego działania i bezpośrednio przedkłada się na efektywność pracy. Celem realizacji projektu jest poprawa funkcjonowania Urzędu Gminy Nieporęt poprzez wdrożenie kompleksowego systemu informatycznego, który przyczyni się do poprawy jakości świadczonych usług, zwiększenia komfortu interesantów UG, a także poprawy warunków pracy pracowników UG. Jak wynika z przeprowadzonych analiz projekt pn. "E-urząd w Gminie Nieporęt" jest wykonalny od strony technicznej i technologicznej, od strony prawnej i instytucjonalnej, od strony finansowej i ekonomicznej. Planowana do realizacji inwestycja zlokalizowana jest w województwie mazowieckim, na terenie Gminy Nieporęt, w powiecie legionowskim (dz. ew. o nr 128/9; 128/10)</t>
  </si>
  <si>
    <t>GMINA NIEPORĘT</t>
  </si>
  <si>
    <t>RPMA.02.01.01-14-2932/15-03</t>
  </si>
  <si>
    <t>e-usługi między Wisłą a Kampinosem</t>
  </si>
  <si>
    <t>Projekt obejmuje utworzenie i wdrożenie nowych e-usług o stopniu dojrzałości 3 (dwustronna interakcja), 4 (transakcja) i 5 (personalizacja), które umożliwią kompleksowe załatwianie spraw przez Internet mieszkańcom oraz przedsiębiorcom z terenów Gmin: Leoncin, Leszno, Pomiechówek, Stare Babice, Zakroczym. W wyniku realizacji projektu nastąpi stworzenie i modernizacja zaplecza informatycznego oraz systemów informatycznych Lidera oraz Partnerów Projektu, koniecznych do świadczenia e-usług, w szczególności zakup sprzętu komputerowego oraz oprogramowania niezbędnego do prawidłowego działania e-usług. W wyniku realizacji projektu powstanie portal na którym mieszkańcy będą mogli logować się i zarządzać swoimi zobowiązaniami finansowymi wobec urzędów, dot. m.in. zapłaty podatku od nieruchomości od osób fizycznych, od osób prawnych etc. Celem głównym projektu jest zwiększenie dostępu obywateli i podmiotów gospodarczych do cyfrowych usług publicznych oferowanych przez Lidera oraz Partnerów. W ramach projektu zostaną zakupione licencje na moduły oprogramowania w którym zaimplementowane będą e-usługi, wdrożony system elektronicznego zarządzania dokumentacją w jednostkach podległych objętych projektem oraz u Partnerów i Lidera. Jednocześnie zakupione moduły zostaną połączone z systemami dziedzinowymi oraz oprogramowaniem jakie w tej chwili znajduje się w Urzędach. W projekcie przewidziano również m.in. wdrożenie e-rejestrów, konsultacji społecznych umożliwiających publikowanie i komentowanie uchwał, oraz uruchomienie wielu e-usług ułatwiających załatwianie spraw urzędowych przez klientów (osoby fizyczne oraz przedsiębiorców).</t>
  </si>
  <si>
    <t>GMINA LEONCIN</t>
  </si>
  <si>
    <t>RPMA.02.01.01-14-2947/15-03</t>
  </si>
  <si>
    <t>Wdrożenie e-usług publicznych dla mieszkańców oraz kompleksowa informatyzacja ZWIK w Grodzisku Mazowieckim</t>
  </si>
  <si>
    <t>Projekt jest ukierunkowany na dostosowanie do istniejącego zapotrzebowania na innowacyjne e-usługi publiczne wykorzystujące Internet oraz technologie informacyjno-komunikacyjne (TIK), w związku z ideą budowy i rozwoju społeczeństwa informacyjnego. Projekt dotyczy utworzenia zintegrowanej platformy wymiany danych, która zautomatyzuje, ujednolici i usprawni procesy ZWIK Sp z o.o. w Grodzisku Maz. związane z zapewnieniem bezpieczeństwa i porządku publicznego na terenie Gminy. W ramach projektu zapewniona zostanie interoperacyjność publicznych systemów teleinformatycznych określonych w Ustawie z dn. 4.03.2010r. o infrastrukturze informacji przestrzennej (Dz. U. Nr 76, poz. 489 z późn. zm.) i Rozporządzeniu Rady Ministrów z dn. 12.04.2012r. w sprawie Krajowych Ram Interoperacyjności. Projekt zapewnia oszczędności oraz uproszczenia administracyjne dla przedsiębiorców i obywateli poprzez wdrożenie e-systemu, mającego na celu rozbudowanie funkcjonalności już istniejącego systemu, gdzie każdy zainteresowany będzie mógł sprawdzić stan swoich spraw, konta, płatności itp.. System będzie posiadał możliwość zawarcia transakcji np. w sprawie płatności za wodę/ścieki. Transakcja będzie potwierdzona uwierzytelnieniem użytkownika w EPUAP lub inną metodą logowani (np. Hasło/Login/nr wodomierza/Nr klienta). Celem przedsięwzięcia jest zbudowanie jednolitego, bezpiecznego i niezawodnego systemu elektronicznego zapewniającego mieszkańcom Gminy dostęp do jak najszerszego zakresu usług publicznych drogą elektroniczną i informacji publicznej. Projektowany System teleinformatyczny ZWIK zapewni spełnienie wymagań WCAG2.0. Projekt spełnia standardy bezpieczeństwa wdrażanych systemów informatycznych oraz przetwarzania danych zgodnie z obowiązującym prawem. Projektowanie usług będzie realizowane w oparciu o metody projektowania zorientowane na użytkownika. W ramach projektu dla e-Usług dla mieszkańców będą wykorzystane dane w</t>
  </si>
  <si>
    <t>ZAKŁAD WODOCIAGÓW I KANALIZACJI SP. Z O.O</t>
  </si>
  <si>
    <t>RPMA.02.01.01-14-2969/15-01</t>
  </si>
  <si>
    <t>Utworzenie zintegrowanej platformy wymiany danych w Straży Miejskiej m.st. Warszawy</t>
  </si>
  <si>
    <t>Podstawowym założeniem projektu jest wdrożenie E-Usług o 3 i 4 poz. dojrzałości, umożliwiających dwustronną interakcję za pomocą których obywatele, przedsiębiorcy i inne podmioty będą mogli realizować w sposób elektron. wybrane usługi świadczone przez Straż Miejską SM, łącznie z ewent. płatnością. Przedmiotem proj. jest utworzenie zintegrowanego systemu, który pozwoli na automatyzację, ujednolicenie i usprawnienie procesów wew. SM związanych z zapewnieniem bezpieczeństwa i porządku publicznego na terenie Miasta, jak również zapewnienie mieszkańcom i gościom możliwości załatwienia wybranych spraw urzędowych przez Internet. W ramach proj. przewiduje się realizację następujących zadań: 1. Mapowanie procesów– inwentaryzacja obecnego systemu, jego analiza i przygot. wymagań systemowych, w celu zapewnienia pełnej funkcjonalności nowego syst., spełnienia wymagań użytkowników zew.i wew. oraz zidentyfikowanie ewentualnych operacji zbędnych (powodujące np. straty czasu). 2. Wytworzenie aplikacji będącej zintegrowanym środ. dowodzenia (Systemu Wspomagania Dowodzenia), zakup usługi opracowania i wytworzenia aplikacji, jak i niezbędnej infrastruktury teleinform., sprzętu i oprogramowania. Na bazie ww.systemu uruchomiony zostanie również Portal inform.-usługowy, w ramach którego zostaną udostępnione e-usługi np.: usługa umożliwiająca obsługę drogą elektron. spraw zw. z odholowaniem samochodu, w tym załatwienie wszystkich formalności online, tj.otrzymanie informacji, gdzie odebrać samochód wraz z możliwością płatności mandatów drogą elektron. 3. Wdrożenie syst., tj. implementacja nowego syst. i wyłączenie starego. Informatyzacja procesów wew.administracji przyspieszy obieg dokum. zw. z załatwianiem spraw urzędowych, a także ułatwi dostęp klientów, w tym na odległość do potrzebnej informacji n każdym etapie postępowania administracyjnego. Istniejący syst. informacj</t>
  </si>
  <si>
    <t>RPMA.02.01.01-14-3029/15-01</t>
  </si>
  <si>
    <t>WDROŻENIE I POPULARYZACJA E-USŁUG REALIZOWANYCH PRZEZ ADMINISTRACJĘ RZĄDOWĄ W WOJEWÓDZTWIE MAZOWIECKIM (WIPER)</t>
  </si>
  <si>
    <t>Przedmiotem projektu jest wdrożenie rozwiązań informatycznych pozwalających na udostępnienie wysokiej jakości usług publicznych świadczonych drogą elektroniczną przez Mazowiecki Urząd Wojewódzki w Warszawie (MUW) oraz podległe wojewodzie mazowieckiemu jednostki administracji rządowej (JAR), poprzez wytworzenie kompleksowego rozwiązania integrującego istniejący system zarządzania dokumentacją (EZD) z dedykowanym modułem usług elektronicznych oraz portalem dostępowym dla klientów. Powstanie jeden punkt dostępowy do katalogu usług publicznych świadczonych drogą elektroniczną (e-usług) wszystkich JAR biorącej udział w Projekcie. Na rozwiązanie docelowe składają się następujące moduły funkcjonalne: usługowy, open data i komunikacyjny oraz portal dostępowy. Wszystkie e-usługi wskazane w katalogu będą odwzorowane w systemie ePUAP2. Poza katalogiem e-usług związanych z realizacją spraw urzędowych będzie można uzyskać dostęp do dodatkowych funkcjonalności. Wykaz usług planowanych do wdrożenia z określeniem stopnia dojrzałości ujęty został w Studium wykonalności. W MUW funkcjonuje zarządzanie bezpieczeństwem informacji (zgodnie z Normą PN ISO/IEC 27001:2007). Wymaganiem w stosunku do wykonawców i dostawców wszystkich komponentów aplikacyjnych systemu będzie projektowanie i wdrażanie zarządzania usługami z uwzględnieniem Polskich Norm: PN-ISO/IEC 20000-1 i PN-ISO/IEC 20000-2. Wnioskodawca będzie również wymagał zapewnienia zgodności z systemem zarządzania bezpieczeństwem informacji wdrożonym przez MUW, jako jednostkę wiodącą oraz utrzymującą główne zasoby teleinformatyczne Projektu. Ze względu na realizację części funkcjonalności planowanego rozwiązania z wykorzystaniem technologii chmury obliczeniowej, wymaganiem Wnioskodawcy będzie uwzględnienie w procesie</t>
  </si>
  <si>
    <t>MAZOWIECKI URZĄD WOJEWÓDZKI</t>
  </si>
  <si>
    <t>RPMA.02.01.01-14-6501/16-03</t>
  </si>
  <si>
    <t>Rozwój e-usług dla studentów w Szkole Głównej Gospodarstwa Wiejskiego w Warszawie – e-SGGW</t>
  </si>
  <si>
    <t>Celem głównym projektu jest rozwój społeczeństwa informacyjnego w ramach regionu poprzez zwiększanie liczby oraz jakości usług, udostępnianych w formie elektronicznej przez SGGW. Cele bezpośrednie • Zwiększone wykorzystanie e-usług w ramach sektora edukacji województwa mazowieckiego poprzez wprowadzenie 5 dodatkowych e-usług na poziomie 4 i 5. • Zwiększenie atrakcyjności oferty SGGW poprzez radykalne usprawnienie 6 procesów administracji i kształcenia w trybach front-office. W ramach projektu nie jest budowany od podstaw nowy system, a rozbudowywany jest o nowe funkcjonalności już istniejący w SGGW od ponad 25 lat system HMS Solution. Efektem realizowanego projektu będą e-usługi w obszarze „front office”. Wdrożenie nie będzie obejmowało inwestycji w obszarze „back-office”. Projekt wdroży następujące e-usługi, z którymi powiązane są wymierne korzyści dla użytkowników: - „e–obiegówka” – e-weryfikacja zobowiązań studenta względem Uczelni i instytucji współpracujących z Uczelnią. (poz. 5) - „e-wnioski stypendialne” – elektroniczne składanie wniosków stypendialnych wraz z możliwością wprowadzenia niezbędnych informacji związanych np. z dochodem. Umożliwi wstępną weryfikację słuszności wniosku oraz wysokości stypendium (poz. 4) -„e-oferta dydaktyczna” – studenci mogą wybierać przedmioty do realizacji wraz z możliwością wyboru grupy, prowadzącego, dnia i godziny realizacji zajęć (poz 4.) „e-pensum” - moduł ten umożliwia rozliczanie kadry dydaktycznej Uczelni w ramach wypracowanych godzin (pensum). możliwość kontrolowania czasu pracy wykładowców i rozliczanie ich za faktycznie wykonaną pracę (poz. 4) „e-plan zajęć” - przygotowanie harmonogramu i właściwe rozmieszczenie zasobów (zajęć, wykładowców, sal), spełniających indywidualne wymagania wykładowców (poz 4). Ponadto projekt przewiduje rozbudowę sieci WiFi. Grupą docelową jest 23 000 studentów i doktorantów, a także 2 500 pracowników (nauczycieli, pracowników administracyjnych, w tym pracowników wydział</t>
  </si>
  <si>
    <t>RPMA.02.01.01-IP.01-14-018/16</t>
  </si>
  <si>
    <t>080 Usługi i aplikacje w zakresie włączenia cyfrowego, e-dostępności, e-uczenia się i e-edukacji, umiejętności cyfrowe</t>
  </si>
  <si>
    <t>SZKOŁA GŁÓWNA GOSPODARSTWA WIEJSKIEGO W WARSZAWIE</t>
  </si>
  <si>
    <t>RPMA.02.01.01-14-6597/16-02</t>
  </si>
  <si>
    <t>Wdrożenie e-usług dedykowanych środowisku akademickiemu WWSI</t>
  </si>
  <si>
    <t>Projekt dotyczy wdrożenia technologii informacyjnych i komunikacyjnych do obsługi procesów związanych z edukacją na uczelniach wyższych, celem świadczenia usług drogą elektroniczną. Jest to związane z wdrożeniem usług: •e-rekrutacja, •e-wnioski, •e-dziekanat, •e-płatności, •e- praktyki, staże, wolontariat, •e-oferty pracy, •e-konsultacje i zapisy na szkolenia, •e-laboratoria w chmurze, •WWSI on Demand. W ramach działań zostaną poniesione wydatki związane z: zakupem licencji, wdrożeniem usług, testami usług, szkoleniami personelu obsługującego usługi oraz integracją. W ramach projektu planowane są również działania związane z zakupem sprzętu: szafy z wyposażeniem, macierzy dyskowej, UPSy i baterii do UPS, Serwera, oprogramowanie do wirtualizacji oraz innych działań: switch fibre channel, analiza przed wdrożeniowa, koszt dostępu do systemu dziekanatowego, opłata za korzystanie z licencji systemu dziekanatowego, licencjami oraz serwisem. Cel główny projektu: Wykorzystanie technologii informacyjnych i komunikacyjnych do obsługi procesów związanych z edukacją na uczelniach wyższych, celem świadczenia usług drogą elektroniczną. Cele szczegółowe: Cel 1: Wzrost liczby usług publicznych udostępnionych on-line o stopniu dojrzałości co najmniej 3 – dwustronna interakcja na uczelni wyższej. Wartość bazowa: 0 Wartość docelowa: 9. Cel 2: Wzrost liczby usług publicznych udostępnionych on-line o stopniu dojrzałości co najmniej 4 – transakcja na uczelni wyższej. Wartość bazowa: 0 Wartość docelowa: 9. Cel 3: Wzrost przestrzeni dyskowej serwerowni na uczelni wyższej. Wartość bazowa: 0 TB Wartość docelowa: 6 TB. Grupa docelowa projektu obejmuje (dane według stanu za rok 2015): •Studenci: 1139 osób, •Osoby, które korzystają z systemu rekrutacji: 374 osób, •Pracownicy naukowo – dydaktyczni: 22 osób, •Pracownicy administracyjni: 28 osób, •Pracodawcy i instytucje współpracujące z biurem karier: 60 podmiotów.</t>
  </si>
  <si>
    <t>WARSZAWSKA WYŻSZA SZKOŁA INFORMATYKI</t>
  </si>
  <si>
    <t>RPMA.02.01.01-14-6599/16-02</t>
  </si>
  <si>
    <t>Wdrożenie systemu e-usług w Akademii Wychowania Fizycznego Józefa Piłsudskiego w Warszawie</t>
  </si>
  <si>
    <t>Istotą projektu jest wdrożenie na AWF w Warszawie systemu e-usług umożliwiającego zdalne świadczenie przez tę uczelnię usług edukacyjnych na rzecz różnych grup interesariuszy, zarówno osób fizycznych (usługi typu A2C), jak i prawnych (usługi typu A2B). W wyniku realizacji projektu na uczelni powstanie zintegrowane środowisko informatyczne i wdrożonych zostanie łącznie 9 e-usług, z czego 1 na 2 poziomie dojrzałości, 6 na poziomie 4 oraz 2 na poziomie 5. Dzięki temu zrealizowany zostanie cel główny projektu, który sformułowano jako: podniesienie funkcjonalnej i technologicznej jakości kształcenia w Akademii Wychowania Fizycznego Józefa Piłsudskiego w Warszawie poprzez wdrożenie efektywnych i przyjaznych użytkownikom e-usług publicznych wspierających działalność uczelni. Ponadto wyznaczono następujące cele szczegółowe (operacyjne) służące realizacji celu ogólnego projektu: 1. Wdrożenie do 30.06.2019 r. 9 zaawansowanych i przyjaznych użytkownikom e-usług publicznych wspierających proces kształcenia w Akademii Wychowania Fizycznego w Warszawie. 2. Zwiększenie o 78 liczby spraw możliwych do załatwienia przez studentów i pracowników Akademii Wychowania Fizycznego w Warszawie drogą elektroniczną. 3. Ujednolicenie infrastruktury teleinformatycznej Akademii Wychowania Fizycznego w Warszawie poprzez integrację wdrażanych e-usług z innymi systemami informatycznymi uczelni. 4. Poprawa komunikacji i przepływu informacji pomiędzy głównymi interesariuszami środowiska akademickiego, tj. studentami/pracownikami/władzami/partnerami zewnętrznymi. 5. Zmniejszenie dysproporcji w dostępie osób niepełnosprawnych do kształcenia na poziomie wyższym. Realizacja projektu, dzięki wykorzystaniu na uczelni TIK do obsługi realizowanych przez nią procesów edukacyjnych, przyczyni się do podniesienia jakości, przyjazności i efektywności kształcenia wyższego na Mazowszu, poprzez zaspokojenie potrzeb i oczekiwań środowiska akademickiego. Projekt zrealizowany zostanie w okresie 01.04.2017–30.06.</t>
  </si>
  <si>
    <t>AKADEMIA WYCHOWANIA FIZYCZNEGO JÓZEFA PIŁSUDSKIEGO W WARSZAWIE</t>
  </si>
  <si>
    <t>RPMA.02.01.01-14-6603/16-02</t>
  </si>
  <si>
    <t>Rozwój e-usług w Wyższej Szkole Menedżerskiej w Warszawie, przyczyniający się do zwiększenia efektywności, dostępności oraz jakości kształcenia w regionie</t>
  </si>
  <si>
    <t>Przedmiotowy projekt ma na celu cyfryzację usług, które dotychczas realizowane były drogą tradycyjną, rozszerzenie zakresu istniejących e-usług i poprawę jakości ich świadczenia za pomocą utworzonego systemu e-Student WSM. System e-Student WSM umożliwi: 1. wdrożenie usługi e-poradnictwo zawodowe i edukacyjne wraz z elektronicznymi narzędziami do diagnozowania kompetencji 2. wdrożenie usługi e-rekrutacja do nauczania praktycznego (na praktyki, staże) 3. informatyzację rejestrów bibliotecznych, umożliwiających pobieranie opisów bibliograficznych z bazy danych Biblioteki Narodowej oraz Biblioteki Kongresu 4. wdrożenie automatyzacji i elektronicznej obsługi zgłoszeń rezerwacji miejsc w akademiku uczelnianym 5. wykorzystanie nowoczesnych sposobów komunikacji, które pozwolą na jej usprawnienie na poziomie student-pracownik Uczelni oraz na poziomie student-student 6. implementację narzędzi, które pozwolą na prowadzenie badań w wysokim standardzie za pomocą e-kwestionariuszy ankietowych 7. zastąpienie usługi zdalnego nauczania przy pomocy darmowego freeware 8. wsparcie procesów tworzenia prac dyplomowych online 9. uruchomienie systemu do prowadzenia zajęć zdalnie oraz systemu umożliwiającego porozumiewanie się wykładowcom ze studentami, również poprzez zdalne klasy i konsultacje Projekt zakłada, iż implementowane e-usługi: e-poradnictwo zawodowe i edukacyjne, e-rekrutacja do nauczania praktycznego, e-learning i e-testy i ankiety to e-usługi o poziomie dojrzałości co najmniej 4: poziom transakcyjny, co wiąże się z możliwością dokonania wszelkich czynności niezbędnych do załatwienia sprawy całkowicie drogą elektroniczną, tj. pełna elektroniczna obsługa sprawy i uzyskanie odpowiedzi drogą elektroniczną. E-usługi: nauczanie – wirtualne klasy, komunikacja, biblioteka, akademik to e-usługi poziomie dojrzałości 3. W projekcie, aby uruchomić portal e-Student WSM, zostanie opracowany system informatyczny oraz zawartość portalu, niezbędna do uruchomienia ośmiu e-usług.</t>
  </si>
  <si>
    <t>WYŻSZA SZKOŁA MENEDŻERSKA W WARSZAWIE</t>
  </si>
  <si>
    <t>RPMA.02.01.01-14-6609/16-01</t>
  </si>
  <si>
    <t>Wzrost jakości i dostępności kształcenia (e-potencjału) przy wykorzystaniu TIK do obsługi procesów związanych z edukacją w Państwowej Wyższej Szkole Zawodowej w Płocku</t>
  </si>
  <si>
    <t>Celem głównym projektu jest podniesienie dostępności, jakości i efektywności kształcenia poprzez wykorzystanie nowoczesnych technologii informacyjnych i komunikacyjnych (TIK) do obsługi procesów związanych z edukacją. Beneficjentem projektu jest Państwowa Wyższa Szkoła Zawodowa w Płocku-uczelnia wyższa. Powstała infrastruktura będzie wykorzystywana przez pracowników uczelni do wypełniania jej zadań i funkcji statutowych. Interesariuszami projektu będą także kadra zarządzająca, studenci i słuchacze, doktoranci oraz obywatele, mieszkańcy powiatu i regionu. Planowany okres realizacji: 25.07.2016-31.12.2019. W ramach projektu planuje się uruchomienie następujących zadań: 1. Prace przygotowawcze-obejmujące opracowanie Studium wykonalności oraz analizy techniczne stanowiące etap przedwdrożeniowy, który pozwoli na określenie szczegółowych zasad funkcjonalności systemu, opracowanie projektu technicznego itp.; 2. Realizację inwestycji-etap obejmuje kompleksowe dostosowanie i wdrożenie systemu oprogramowania EDU wraz z modernizacją systemu serwerowego oraz uruchomienie platformy świadczenia e-usług, która umożliwi wymianę informacji pomiędzy uczelnią a kandydatami na studia/studentami i wykładowcami. Wszystkie te zadania zostaną wsparte usługami wdrożeniowymi oraz usługami informatycznymi, pozwalającymi m.in. na przeszkolenie użytkowników systemu, migracją danych czy audytem bezpieczeństwa wdrożonego systemu do obowiązujących przepisów. 3. Pozostałe wydatki-związane z działaniami promocyjnymi i informacyjnymi wraz z obsługą doradczą projektu. Rozwiązania przyjęte w projekcie zapewniają dostępność do e-usług wykraczającą poza standard WCAG 2.0. Wdrożona platforma świadczenia e-usług obejmie cztery nowe usługi na 4 poziomie dojrzałości oraz trzy nowe usługi na poziomie 3 dojrzałości. Realizacja projektu zapewni polepszenie jakości świadczonych usług edukacyjnych przez PWSZ przy jednoczesnym zapewnieniu oszczędności dla obywateli oraz uproszczenia organizacyjne.</t>
  </si>
  <si>
    <t>PAŃSTWOWA WYŻSZA SZKOŁA ZAWODOWA W PŁOCKU</t>
  </si>
  <si>
    <t>RPMA.02.01.01-14-6610/16-02</t>
  </si>
  <si>
    <t>E-usługi na wysokim poziomie – wdrożenie nowoczesnych usług elektronicznych w obszarze podnoszenia jakości kształcenia Polsko - Japońskiej Akademii Technik Komputerowych</t>
  </si>
  <si>
    <t>Celem projektu jest wdrożenie w Polsko-Japońskiej Akademii Technik Komputerowych siedmiu usług publicznych udostępnionych on-line o stopniu dojrzałości minimum 4 (dwustronna interakcja). Cel zostanie zrealizowany do 2019 r. gdy wszystkie usługi zostaną uruchomione i odebrane przez władze uczelni. Projekt opiera się na wykorzystaniu Technologii Informacyjnych i Komunikacyjnych (TIK) do obsługi procesów związanych z edukacją w PJATK, poprzez zaprojektowanie i wdrożenie następujących usług: • e-dostęp (poziom 4) • e-komunikacja (poziom 5) • e-dziekanat (poziom 4) • e-obrony (poziom 4) • e-laboratorium prototypowania 3D (poziom 4) • e-testy kompetencji kluczowych (poziom 4) • e-spersonalizowane środowisko kształcenia (poziom 5). Projekt obejmuje głównie działania po stronie front-endu. Wszystkie informatyczne produkty projektu będą responsywne oraz zgodne z wymaganiami dotyczącymi interoperacyjności i bezpieczeństwa danych. Rozwiązania utworzone zostaną z uwzględnieniem zasad projektowania uniwersalnego a ich użyteczność dla wszystkich grup potwierdzą badania przeprowadzone zgodnie z metodyką Nielsena. W ramach zadań zakupiony zostanie również sprzęt – drukarki 3D i oprogramowanie do projektowania 3D do laboratorium prototypowania oraz dostosowana i wdrożona opracowana przez Zachodniopomorską Szkołę Biznesu platforma Knowledge@Work. Projektem objęci zostaną - studenci/studentki studiów stacjonarnych i niestacjonarnych wszystkich wydziałów PJATK - w chwili obecnej jest to 3574 osób (rok rocznie przyjmowanych jest ok. 500 nowych studentów), kadra dydaktyczna i administracja PJATK. Rezultaty projektu – zwiększenie efektywności procesów edukacyjnych, rozwój kompetencji kadry i studentów oraz zwiększenie praktycznych elementów kształcenia (dzięki większemu zaangażowaniu pracodawców w realizację prac dyplomowych) będą miały pozytywny wpływ na jakość kształcenia w PJATK i dostępność wysoko wykwalifikowanej kadry, poszukiwanej przez rynek pracy woj. mazowieckiego</t>
  </si>
  <si>
    <t>POLSKO - JAPOŃSKA AKADEMIA TECHNIK KOMPUTEROWYCH</t>
  </si>
  <si>
    <t>RPMA.02.01.01-14-6611/16-04</t>
  </si>
  <si>
    <t>Warszawska Szkoła Filmowa ON-LINE</t>
  </si>
  <si>
    <t>Projekt pn. „Warszawska Szkoła Filmowa – online” Warszawskiej Szkoły Filmowej zakłada realizację działań polegających na wykorzystaniu technologii informacyjno – komunikacyjnych do obsługi procesów związanych z edukacją na uczelni wyższej, celem świadczenia usług drogą elektroniczną, aby podnieść dostępność, jakość i efektywność kształcenia w regionie, poprzez uruchomienie: • zaawansowanego systemu komunikacji na linii dziekanat-student wraz z pełną funkcjonalnością osobistej i spersonalizowanej karty (Qcode), dla studentów i innych użytkowników systemu; • unikatowej platformy Szkoły Filmowej Online, umożliwiającej e-learning; • mobilnego zestawu do rejestracji i streamingu wydarzeń, festiwali, wykładów gościnnych, które często mają miejsce w siedzibie Uczelni. - wraz z pełnym pakietem e-usług towarzyszących o wysokim stopniu dojrzałości i zaawansowania, zapewniającą możliwość realizowania spraw studentów i pracowników WSF w formie elektronicznej, bez konieczności sięgania po tradycyjne formy kontaktu.</t>
  </si>
  <si>
    <t>WARSZAWSKA SZKOŁA FILMOWA</t>
  </si>
  <si>
    <t>RPMA.02.01.01-14-6616/16-03</t>
  </si>
  <si>
    <t>Zwiększenie wykorzystania e-usług do obsługi edukacji na Wydziale Inżynierii Lądowej i na Wydziale Samochodów i Maszyn Roboczych Politechniki Warszawskiej</t>
  </si>
  <si>
    <t>Celem projektu jest zwiększenie wykorzystania zaawansowanych e-usług świadczonych w województwie mazowieckim poprzez wdrożenie technologii informacyjno-komunikacyjnych wspomagających proces edukacji w Politechnice Warszawskiej, skierowanych do społeczeństwa oraz przedsiębiorców. Region cechuje słaby rozwój e-usług o wysokim stopniu dojrzałości. W związku z powyższym konieczne jest zapewnienie mieszkańcom oraz przedsiębiorcom województwa powszechnego dostępu do usług on-line na całym obszarze regionu, w tym zwłaszcza do usług świadczonych przez uczelnie wyższe. Dla realizacji określonego celu zdefiniowano następujące zadania: WIL-1. Wielokanałowy system nauki na odległość usługa nagrywania wykładów (lecture capture), usługa samokontroli procesu uczenia się, usługa prowadzenia zajęć (wykładów i ćwiczeń) online, usługa prowadzenia konsultacji online, usługa tworzenia ePortfolio, WIL-2. Wirtualne Pracownie Komputerowe Planuje się wdrożenie e-usługi polegającej na zdalnym dostępie do specjalistycznego oprogramowania edukacyjnego dla studentów oraz absolwentów WIL PW zatrudnionych w przedsiębiorstwach z branży budowlanej. W procesie edukacji zauważa się barierę związaną z dostępnością oprogramowania specjalistycznego, które jest wykorzystywane w późniejszej praktyce zawodowej. Studenci i absolwenci WIL PW będą mieli nieograniczony dostęp do oprogramowaniem wykorzystywanego na rynku budownictwa. WIL-3. Platforma komunikacji i współpracy Wydziału Inżynierii Lądowej ze społeczeństwem oraz przemysłem- System prowadzenia praktyk budowlanych oraz ocena przez pracodawców studentów po praktykach, śledzenie karier - ankietyzacja absolwentów Wydziału, możliwość składania propozycji tematów dyplomów realizowanych w porozumieniu Zespołu Doradców Dziekana WSIMR-1 Cyfryzacja zasobów biblioteki oraz udostępnianie ich internetowo Zadanie to będzie polegało na: rozszerzeniu dostępności dla studentów i pracowników naukowych zasobów bibliotecznych Wydziału SiMR PW.</t>
  </si>
  <si>
    <t>POLITECHNIKA WARSZAWSKA</t>
  </si>
  <si>
    <t>RPMA.02.01.01-14-6620/16-01</t>
  </si>
  <si>
    <t>e-VISTULA dla e-studentów</t>
  </si>
  <si>
    <t>Celem projektu jest udostępnienie (do 31.08.2018 roku), wszystkim studentom Akademii Finansów i Biznesu VISTULA (dalej AFiBV) oraz mieszkańcom województwa mazowieckiego, pięciu nowych e-usług AFiBV, co przyczyni się do zwiększenia dostępności, jakości i efektywności kształcenia w regionie. Cele szczegółowe: 1.uruchomienie e-usług: 1) e-Poradnictwo, 2) e-Rekrutacja na praktyki, staże, szkolenia, 3) e-Ankiety, poprzez cyfryzację usług dotychczas realizowanych w AFiBV drogą tradycyjną, tj. diagnozowanie kompetencji; rekrutacja na praktyki, staże, szkolenia; prowadzenia badań ankietowych przez studentów; 2. uruchomienie nowej e-usługi: 4) e-Nauczanie na nowych kierunkach studiów, tj., na wybranych kierunkach studiów I stopnia (licencjackich) oraz studiów II stopnia; 3. uruchomienie nowej innowacyjnej e-usługi: 5) Masowe Kursy Online (MOOC). Projekt zakłada, iż pięć implementowanych e-usług to e-usługi o poziomie dojrzałości co najmniej 4: poziom transakcyjny. Na stworzony w ramach projektu portal ABK-Vistula, który powstanie w projekcie, celem świadczenia e-usług: e-Poradnictwo, e- Rekrutacja na praktyki, staże, szkolenia oraz e-Ankiety, składać się będzie: system informatyczny oraz zawartość portalu, czyli treści niezbędne do uruchomienia e-usług. Natomiast w celu uruchomienia e-usług: e-Nauczanie na nowych kierunkach studiów oraz Masowe Kursy Online, wykorzystane zostaną: istniejąca platforma Akademii Finansów i Biznesu VISTULA do kształcenia na odległość oraz platforma Udacity.com. W przypadku ostatnich dwóch e-usług, zostanie w projekcie wytworzona tylko zawartość portali. Następnie e-usługi zostaną wdrożone (w tym przygotowani zostaną użytkownicy systemu – administratorzy) i uruchomione dla użytkowników. Projekt będący przedmiotem dofinansowania odpowiada na zidentyfikowane potrzeby Akademii Finansów i Biznesu VISTULA i jej studentów oraz mieszkańców województwa mazowieckiego, do których skierowane będą wypracowane w projekcie e-usługi.</t>
  </si>
  <si>
    <t>AKADEMIA FINANSÓW I BIZNESU VISTULA</t>
  </si>
  <si>
    <t>RPMA.02.01.01-14-6666/16-00</t>
  </si>
  <si>
    <t>e-UW - rozwój e-usług Uniwersytetu Warszawskiego, związanych z edukacją</t>
  </si>
  <si>
    <t>Niniejszy projekt, realizowany przez trzy jednostki Uniwersytetu Warszawskiego (Wydział Matematyki, Informatyki i Mechaniki, Centrum Otwartej i Multimedialnej Edukacji, Wydział Zarządzania) dotyczy opracowania i wdrażania 10 zintegrowanych e-usług front-office, skierowanych do obywateli: studentów, doktorantów, kandydatów na studia, uczestników kursów organizowanych przez UW, uczniów mazowieckich szkół średnich, a także innych jednostek publicznych (uczelni). E-usługi (3 szt. o poziomie dojrzałości 3 i 7 szt. na poziomie 4) będą się cechować się wysokim stopniem responsywności, wykorzystywać technologie chmury obliczeniowej i aplikację mobilną, będą dostępne w trybie ciągłym, zostaną w pełni dostosowane do standardów WCAG 2.0. i Rozporządzenia ws. Krajowych Ram Interoperacyjności. PROJEKT OBEJMUJE (w ramach 12 zadań): -Usprawnienie i rozbudowę systemów informatycznych Uczelni (w tym USOS) w zakresie większej użyteczności publicznej, co prowadzi do zwiększenia konkurencyjności gospodarki oraz wzmocnienia zastosowania TIK w usługach publicznych; -Zakupy niezbędnej infrastruktury informatycznej; -Prace programistyczne i informatyczne; -Przeprowadzenie digitalizacji 10 000 obiektów (publikacji) będących w posiadaniu Wydziału Zarządzania jako treści niezbędnych do wdrożenia e-usługi. W projekcie nie będą wdrażane usługi typu back-office. Projekt przyczyni się do wzrostu dostępności i pełniejszego wykorzystania tychże usług za pośrednictwem nowych technologii (TIK), co pozwoli między innymi na skrócenie czasu potrzebnego do załatwienia sprawy, usprawnienie procesów rekrutacji, umożliwienie rozwoju innowacyjnych usług w obszarze dydaktyki i kształcenia, skierowanych do wszystkich uczestników procesu dydaktycznego na Uniwersytecie Warszawskim, a także do kandydatów na studia, co w perspektywie przełoży się na efekty gospodarcze oraz zwiększy liczbę osób korzystających z e-usług publicznych w województwie mazowieckim.</t>
  </si>
  <si>
    <t>UNIWERSYTET WARSZAWSKI</t>
  </si>
  <si>
    <t>RPMA.02.01.01-14-6669/16-02</t>
  </si>
  <si>
    <t>E-Akademia - wdrożenie e-usług w Akademii Leona Koźmińskiego</t>
  </si>
  <si>
    <t>Głównym celem projektu jest wzrost efektywności edukacji, podniesienie dostępności i jakości kształcenia oraz usprawnienie funkcjonowania procesów wewnętrznych ALK przez wdrożenie 13 e-usług do 31.01.2019 r. Przedmiotem projektu jest realizacja 12 e-usług wspierających procesy wewnętrzne związane z dydaktyką w ALK. W proponowanym układzie 12 usług funkcjonalnych (e-dyplom, e-obecność, e-edukacja, e-LLL, e-portfolio, e-klinika przedsiębiorczości, e-wnioski, e-poradnia, e-innowacje, e-egzamin, e-ALKcloudID oraz e-zapisy) można wyróżnić następujące dwie grupy usług: - funkcjonalności związane z wąsko rozumianą aktywnością akademicką studenta; - funkcjonalności związane z pozaedukacyjną aktywnością studenta. Obie te grupy usług są spinane przez usługę e-retencja (13 e-usługa), która jest swoistym systemem CRM, gdzie klientem jest student. Każda z usług funkcjonalnych wymaga autentykacji użytkownika. Wszystkie usługi są tak zaplanowane, aby można było je obudować jednym nawigatorem. Obecnie procesy, których informatyzacja miałaby obejmować projekt, występują w różnych jednostkach organizacyjnych i mają różny poziom informatyzacji. ALK planuje osiągnięcie następujących wskaźników produktu: Liczba usług publicznych udostępnionych on-line o stopniu dojrzałości 3 - dwustronna interakcja [szt.]–9; Liczba usług publicznych udostępnionych on-line o stopniu dojrzałości co najmniej 4 –transakcja [szt.]–4. Miejsce lokalizacji–powiat m.st. Warszawa, gmina/miasto Warszawa, obręb ewid. 216(4-06-23), działka ewid. 2/5, ul. Jagiellońska, nr 59. Okres realizacji projektu:01.03.2017-31.01.2019 r. Etapy realizacji–1. Grupę potencjalnych bezpośrednich odbiorców e-usług stanowią: STUDENCI–ok. 8 tys. osób (studenci stacjonarni, niestacjonarni, słuchacze studiów doktoranckich, podyplomowych, MBA); NAUCZYCIELE AKADEMICCY–228; PRACOWNICY ADMINISTRACYJNI–154. Odbiorcami pośrednimi są ponadto pracodawcy, absolwenci, kandydaci na studia, partnerzy społeczni.</t>
  </si>
  <si>
    <t>AKADEMIA LEONA KOŹMIŃSKIEGO</t>
  </si>
  <si>
    <t>RPMA.02.01.01-14-6672/16-01</t>
  </si>
  <si>
    <t>ePW – wzrost jakości i dostępności kształcenia z wykorzystaniem zintegrowanej platformy e-usług</t>
  </si>
  <si>
    <t>Rozwój nowoczesnych technologii informacyjno-komunikacyjnych, wpływając bezpośrednio na wiele dziedzin życia, ma znaczący wpływ także na edukację. Rosnące zainteresowanie różnorodnymi formami dostępu do usług edukacyjnych sprawia, że coraz wyraźniej widać zachodzące fundamentalne zmiany w sposobie jej funkcjonowania. Ma miejsce wyraźna tendencja do zwiększenia poziomu wykorzystania TIK dla świadczenia e-usług w obszarze usług publicznych dotyczących sfery edukacji, w tym edukacji wyższej. Analizy wykazują jednak, że uczelnie wyższe nie wykorzystują w zadowalającym stopniu korzyści, jakie dają TIK w kontekście elektronizacji usług. W związku z tym konieczne są działania, których celem jest wzmocnienie świadczenia e-usług, podnosząc tym samym jakość i efektywność ich działania w sferze skierowanej do społeczeństwa (front–office). Dla ich efektywnej implementacji koniecznością zatem staje się budowanie platform informacyjnych zapewniających obywatelom i podmiotom prawnym dostęp do zasobów informacyjnych, które stanowić będą także elektroniczną platformę umożliwiającą świadczenie usług on-line. Taki też jest zasadniczy cel, który wyznaczył sobie Wnioskodawca. Projekt jest odpowiedzią na zidentyfikowane problemy i potrzeby. Jego realizacja przyniesie następujące efekty: 1. wprowadzone zostaną uproszczenia administracyjne oraz nastąpi poprawa jakości obsługi co będzie odczuwalne dla obywateli – mieszkańców miasta, powiatu oraz regionu; 2. nastąpi usprawnienie systemu zarządzania procesem dydaktycznym i podejmowania decyzji zarządczych; 3. platforma usług publicznych świadczonych on-line zapewni szeroki dostęp do informacji publicznych co będzie skutkowało oszczędnością czasu na obsługę studentów i pracowników; 4. wejdzie do codziennego użycia elektroniczny obieg dokumentów i system elektronicznych tożsamości; 5. wdrożony system spełni standardy w zakresie bezpieczeństwa systemów informatycznych oraz przetwarzania danych zgodnie z obowiązującym prawem.</t>
  </si>
  <si>
    <t>RPMA.02.01.01-14-6675/16-02</t>
  </si>
  <si>
    <t>Wdrożenie e-usług w celu poprawy jakości kształcenia w Społecznej Akademii Nauk.</t>
  </si>
  <si>
    <t>Cel główny projektu: Poprawa jakości kształcenia w Filii Społecznej Akademii Nauk w Warszawie poprzez wdrożenie w okresie od 01.04.2017 do 31.12.2018 e-usług publicznych, które będą wspierały działalność uczelni. Cel ten zostanie osiągnięty dzięki realizacji następujących celów szczegółowych tj.np. • podniesienie poziomu wiedzy i umiejętności pracowników uczelni w zakresie stosowania nowoczesnych rozwiązań IT w procesie świadczenia publicznych e-usług; • zwiększenie efektywności nauczania w Filii Społecznej Akademii Nauk w Warszawie poprzez wprowadzenie nowej jakości dostępu do zasobów wiedzy; • poprawa komunikacji i przepływu informacji pomiędzy głównymi interesariuszami środowiska akademickiego, tj. studentami /kadrą naukowo – dydaktyczną/ pracownikami administracyjnymi/ władzami/ pracodawcami i instytucjami współpracującymi z Biurem Karier. Grupa docelowa projektu obejmuje: •Studenci Filii Społecznej Akademii Nauk w Warszawie: 8968 osób, •Kadra naukowo – dydaktyczna, pracownicy administracyjni Filii Społecznej Akademii Nauk w Warszawie: 271 osób, •Pracodawcy i instytucje współpracujące z biurem karier: 9 podmiotów.</t>
  </si>
  <si>
    <t>SPOŁECZNA AKADEMIA NAUK Z SIEDZIBĄ W ŁODZI</t>
  </si>
  <si>
    <t>RPMA.02.01.01-14-6717/16-03</t>
  </si>
  <si>
    <t>Wykorzystanie TIK do obsługi procesów związanych z edukacją na Uniwersytecie Technologiczno-Humanistycznym im. Kazimierza Pułaskiego w Radomiu celem świadczenia e-usług podnoszących dostępność, jakość i efektywność kształcenia w województwie mazowieckim</t>
  </si>
  <si>
    <t>Projekt polega na wykorzystaniu technologii informacyjnych i komunikacyjnych (dalej: TIK) do obsługi procesów związanych z edukacją na uczelni wyższej, jaką jest Wnioskodawca - Uniwersytet Technologiczno-Humanistyczny im. Kazimierza Pułaskiego w Radomiu celem świadczenia 10 nowoczesnych e-usług rodzaju „front-office” (Płatności, Podania, Wnioski, Decyzje, Ogłoszenia, Monity, Karta obiegowa, Repozytorium, Kontakt, Księgarnia akademicka). Realizacja planowana jest na okres od 01.01.2017 r. do 31.12.2017 r. Całkowity koszt projektu wynosi 3 035 660, 91 zł brutto. Głównym celem Projektu jest świadczenie e-usług podnoszących dostępność, jakość i efektywność kształcenia w województwie mazowieckim. Cele szczegółowe:1. Wdrożenie 10 innowacyjnych e-usług; 2. Uruchomienie systemu teleinformatycznego; 3. Digitalizacja i udostępnienie on-line dokumentów zawierających informacje sektora publicznego. Uczelnia kształci obecnie każdego roku blisko 6 500 studentów i zatrudnia 623 pracowników, w tym 373 nauczycieli akademickich i 250 pozostałych pracowników. Stanowią oni grupę docelową Projektu, tj. to właśnie oni będą korzystać z wdrożonych e-usług. Zakres rzeczowy Projektu obejmuje zakup zarówno wartości niematerialnych i prawnych wraz z usługami towarzyszącymi, jak i środków trwałych, które wspólnie pozwolą na wdrożenie 10 nowoczesnych usług świadczonych drogą elektroniczną oraz 2 komponentów uzupełniających, które to usprawnią i stworzą system informatyczny. Projekt składa się z następujących zadań: 1. Prace przygotowawcze (07.2016 r. – 09.2016 r.) – utworzenie studium wykonalności; 2. Zakup środków trwałych i wartości niematerialnych i prawnych niezbędnych do wdrożenia e-usług (01.01.2017 r. – 31.03.2017 r.) – polegające na przeprowadzeniu procedury przetargowej i dokonaniu zakupów; 3. Budowa systemu e-usług (01.04.2017 r. – 31.12.2017 r.) – polegające na pracach dot. tworzenia oprogramowania i instalacji sprzętu, 4. Informacja i promocja (01.01.2017 r. – 31.12.2017 r.).</t>
  </si>
  <si>
    <t>UNIWERSYTET TECHNOLOGICZNO-HUMANISTYCZNY IM. KAZIMIERZA PUŁASKIEGO W RADOMIU</t>
  </si>
  <si>
    <t>RPMA.02.01.01-14-6718/16-01</t>
  </si>
  <si>
    <t>E-usługi w WSEiZ</t>
  </si>
  <si>
    <t>Przedmiotem projektu jest uruchomienie szeroko dostępnej dla obywateli (kandydatów, studentów, pracowników i innych interesariuszy WSEiZ) platformy, umożliwiającej realizację 11 typów e-usług publicznych wspomagających procesy z zakresu e-administracji i e-edukacji w szkole wyższej: e-Podanie – typ A2C, poziom dojrzałości 5; e-Wniosek – typ A2C, poziom dojrzałości 5; e-Decyzja – typ A2C, poziom dojrzałości 5;e-Oświadczenie – typ A2C, poziom dojrzałości 4;e-Zaświadczenie – typ A2C, poziom dojrzałości 3;e-Powiadomienie – typ A2C, poziom dojrzałości 5;e-Karta obiegowa – typ A2A, poziom dojrzałości 4;e-Płatność – typ A2C, poziom dojrzałości 5;e-usługa Badanie prac dyplomowych pod kątem plagiatu – typ A2C, poziom dojrzałości 5; e-usługa Rekrutacja Online – typ A2C, poziom dojrzałości 4;e-usługa Chmura Edukacyjna – typ A2C, poziom dojrzałości 3. W ramach projektu zostaną zrealizowane trzy typy zadań: zakup sprzętu; zakup oprogramowania i usług; promocja projektu. Projekt realizuje wskaź.z SZOOP: Licz. usług publicznych udostępnionych on-line o stopniu dojrzałości 3 - dwustronna interakcja [szt.] – 2 Licz. usług publicznych udostępnionych on-line o stopniu dojrzałości co najmniej 4 – transakcja [szt.] – 9 Przestrzeń dyskowa serwerowni [TB] - 18 TB oraz Licz. jednostek sektora publicznego korzystających z utworzonych aplikacji lub usług teleinformatycznych [szt.] – 2. Miejsce lok. proj. - Warszawa, obręb ewidencyjny 0112, działka ewidencyjna 19/2, ulica Olszewska, numer 12. Etapy realizacji–1. Wkład własny–30,1%. BO projektu: ? kandydaci na studia, w tym kandydaci cudzoziemcy; ? studenci - w tym studenci WSEiZ oraz studenci zagranicznych uczelni, realizujący w WSEiZ studia w ramach programu Erasmus+ ? pracownicy administracyjni; ? pracownicy naukowo-dydaktyczni; ? instytucje zewnętrzne - szeroko rozumiane otoczenie społeczno-gospodarcze, w tym przedsiębiorcy współpracujący z Uczelnią.</t>
  </si>
  <si>
    <t>WYŻSZA SZKOŁA EKOLOGII I ZARZĄDZANIA W WARSZAWIE</t>
  </si>
  <si>
    <t>RPMA.02.01.01-14-6726/16-00</t>
  </si>
  <si>
    <t>Wdrożenie e-usług do obsługi procesów związanych z edukacją i egzaminowaniem w Warszawskim Uniwersytecie Medycznym.</t>
  </si>
  <si>
    <t>Przedmiotem projektu jest wdrożenie w Warszawskim Uniwersytecie Medycznym kompleksowego systemu sprawdzania wiedzy studentów poprzez PLATFORMĘ EGZAMINÓW ELEKTRONICZNYCH w oparciu o WYKORZYSTANIE NOWOCZESNYCH TECHNOLOGII INFORMACYJNO–KOMUNIKACYJNYCH, w celu podniesienia dostępności, jakości, efektywności kształcenia uczelni medycznej w regionie. Wsparcie kierowane jest do Uczelni a pośrednio studenci WUM. Realizacja projektu będzie polegała na: 1. Adaptacji pomieszczeń,sal egzaminacyjnych na WUM (kampus Ochota)dla potrzeb przeprowadzenia zaliczeń i egzaminów wspomaganych komputerowo 2. Wyposażeniu WUM w sprzęt komputerowy wykorzystywany w procesie dydaktycznym 3. Opracowaniu zawartości merytorycznej portali egzaminacyjnych,w tym np.stworzeniu bazy pytań multimedialnych 4. Opracowaniu i wdrożeniu dedykowanego specyficznego systemu informatycznego, dostosowanego do wymogów sprawdzania wiedzy studentów kierunków medycznych. Wykorzystanie nowoczesnych technologii informacyjno-komunikacyjnych(TIK)w sprawdzaniu wiedzy i umiejętności studentów jest obecnie światowym standardem zapewniającym wysoką efektywność i skuteczność kształcenia kadr medycznych i jest wykorzystywane w najlepszych uczelniach medycznych na świecie (np.Harvard School of Medicine, Oxford University, Stanford University). Umożliwia upraktycznienie zaliczeń, egzaminów i innych form sprawdzania wiedzy studentów ze względu na możliwość użycia pytań z wykorzystaniem obrazów multimedialnych (np.w takich przedmiotach klinicznych,jak radiologia - zdjęcia RTG, obrazy z tomografii komputerowej, rezonansu magnetycznego czy dermatologii - zdjęcia pacjentów),wykorzystaniem dźwięków (np.do sprawdzania efektów kształcenia studentów audiofonologii, protetyki słuchu, logopedii),czy też filmów (np.do sprawdzania efektów kształcenia studentów fizjoterapii).Taka forma sprawdzania wiedzy studentów upraktycznia i uatrakcyjnia ciągły proces dydaktyczny.</t>
  </si>
  <si>
    <t>WARSZAWSKI UNIWERSYTET MEDYCZNY</t>
  </si>
  <si>
    <t>RPMA.02.01.01-14-6732/16-01</t>
  </si>
  <si>
    <t>Poprawienie przepływu informacji i jakości obsługi studenta poprzez wdrożenie pakietu e-usług w Uczelni Łazarskiego</t>
  </si>
  <si>
    <t>CEL PROJEKTU Rozszerzenie zakresu usług świadczonych drogą elektroniczną oraz podwyższenie jakości usług obecnie świadczonych przez Wnioskodawcę – Uczelnię Łazarskiego w Warszawie (UŁ). Cele szczegółowe: 1. usprawnienie obecnie świadczonych drogą elektroniczną usług; 2. wprowadzenie nowych i funkcjonalnych e-usług; 3. poprawa lub uzyskanie interoperacyjności aplikacji; 4. uzyskanie wysokiego poziomu dojrzałości i jakości uruchamianych e-usług; 5. poprawa zarządzania i uzyskanie oszczędności w realizacji procesów administracyjnych i świadczonych usług; 6. ułatwienie dostępu ON do usług świadczonych przez UŁ; 7. zwiększenie dostępu do cyfrowej informacji uczelni. ZAKRES PROJEKTU I JEGO ZAŁOŻENIA Przedmiotem projektu jest realizacja 18 e-usług publicznych. Zakres planowanego do zakupu wyposażenia oraz oprogramowania i usług został zredukowany do niezbędnego minimum dzięki wykorzystaniu rozwiązań, sprzętu i oprogramowania nabytych przez UŁ w ramach realizacji wcześniejszych projektów inwestycyjnych w sferze informatycznej. GRUPA DOCELOWA 1. studenci, doktoranci, 2. słuchacze studiów podyplomowych, kursanci, 3. pracownicy administracyjni, 4. pracownicy dydaktyczni, 5. pracownicy naukowo-dydaktyczni, 6. instytucje zewn., 7. inni interesariusze (w tym osoby niezwiązane z UŁ). ETAPY PROJEKTU I SPOSOBY ICH REALIZACJI 1. realizacja każdej z usług zaczyna się od dostawy licencji w I kwartale trwania proj. (czyli w tym przypadku II kwartał 2017 roku.); 2. II kwartał 2018 - " Analiza, zaprojektowanie i wykonanie interfejsu"; 3. III i IV kwartał 2018 - zakup środków trwałych 3. I kwartał 2019 - " Wdrożenie i uruchomienie e-usługi " oraz " Integracja e-usługi ze środowiskiem informatycznym uczelni "; 4. II kwartał 2019 - "Testy funkcjonalne oraz penetracyjne (testy bezpieczeństwa)" oraz "Wykonanie materiałów instruktażowych dla użytkowników e-usług", "Start produkcyjny systemu e-usług" i inne (zgodnie z SW) 5. I i II kwartał 2019 - dział</t>
  </si>
  <si>
    <t>UCZELNIA ŁAZARSKIEGO</t>
  </si>
  <si>
    <t>RPMA.02.01.01-14-6737/16-01</t>
  </si>
  <si>
    <t>E-MAZOVIA - uczelnia zawsze otwarta</t>
  </si>
  <si>
    <t>Projekt zakłada realizację działań polegających na wykorzystaniu TIK do obsługi procesów związanych z edukacją na uczelni, celem świadczenia usług drogą elektroniczną. Realizacja projektu przyczyni się do podniesienia jakości oraz dostępności kształcenia w regionie. Zakres projektu obejmuje: stworzenie serwisu dla studentów (elektronicznych podań i zaświadczeń, rekrutacji online, wybór ścieżek edukacyjnych), platformy e-learning oraz zakup usług i urządzeń umożliwiających prawidłowe funkcjonowanie systemu. Projekt będzie zapewniał bezpieczeństwo przetwarzania danych oraz uwzględni potrzeby wszystkich użytkowników zgodnie z zasadą uniwersalnego projektowania. Z e-usług stworzonych w ramach realizacji projektu będą mogły korzystać osoby niepełnosprawne dzięki zastosowaniu standardu WCAG 2.0. Projekt dostosuje organizację Collegium Mazovia do współczesnych potrzeb środowiska akademickiego poprzez zaprojektowanie i wdrożenie spójnego systemu innowacyjnych e-usług o wysokim poziomie dojrzałości informatycznej, które podniosą atrakcyjność studiowania oraz usprawnią funkcjonowanie uczelni. Pozwoli też na szersze niż lokalne dotarcie z innowacyjnymi usługami edukacyjnymi do społeczeństwa Mazowsza, zwłaszcza wschodniej jego części, obecnie ograniczone fizyczną dostępnością. Głównymi interesariuszami nowego rozwiązania są studenci, nauczyciele akademiccy oraz przedstawiciele otoczenia społeczno-gospodarczego, którzy uczestniczą w procesie kształcenia (praktyki, staże). Naturalnym uczestnikiem otoczenia uczelni są jej absolwenci, którzy mogą być jednocześnie podmiotem (kształcenie przez całe życie, doskonalenie zawodowe) i wykonawcą (mentor, opiekun, wykładowca), ponieważ każdy absolwent jest jednocześnie reprezentantem środowiska społeczno-gospodarczego poprzez pełnienie określonej roli zawodowej. Wartością dodaną projektu jest wzrost potencjału innowacyjności woj. mazowieckiego i większa aktywizacja społeczna wschodniej jego części poprzez poprawę dostępności do edukacji.</t>
  </si>
  <si>
    <t>COLLEGIUM MAZOVIA INNOWACYJNA SZKOŁA WYŻSZA</t>
  </si>
  <si>
    <t>RPMA.02.01.01-14-7919/17-01</t>
  </si>
  <si>
    <t>E-zdrowie - II etap w Samodzielnym Wojewódzkim Publicznym Zespole Zakładów Psychiatrycznej Opieki Zdrowotnej im. dr Barbary Borzym w Radomiu</t>
  </si>
  <si>
    <t>Przedmiotowa inwestycja dotyczy dostosowania systemu informatycznego SWPZZPOZ w Radomiu do wdrożenia e-usług dla potrzeb obywateli (pacjentów, pracowników, kontrahentów). W ramach projektu przewiduje się rozbudowę systemu w zakresie części medycznej jak i administracyjno-zarządczej, tak by pacjenci mogli korzystać z tzw. e-usług, a kadra zarządzająca sprawnie monitorować stan finansów i elementy kosztotwórcze placówki. W tym celu planowany jest zakup: poszczególnych modułów obsługujących część białą i szarą, infokiosków, serwerów, sprzętu komputerowego, kolektorów danych, skanerów, drukarek kodów kreskowych oraz niezbędnego oprogramowania, oprogramowania bazodanowego. Przedsięwzięcie obejmuje stworzenie Elektronicznego Portalu Pacjenta, który będzie stanowił punkt wyjściowy do korzystania przez pacjentów SWPZZPOZ oraz obywateli i przedsiębiorców (potencjalnych pacjentów) z e-usług. Dzięki dostosowaniu systemu SWPZZPOZ do wdrożenia e-usług możliwe będzie zarówno usprawnienie organizacji wewnętrznej placówki, jak i sprawna obsługa obywateli oraz przedsiębiorców. Przedsięwzięcie pozwoli na szybki i swobodny przepływ informacji wewnątrz jednostki oraz na linii pacjent – personel medyczny, jak również na zewnątrz – w celach konsultacyjnych. Pacjent uzyska możliwość załatwienia wielu spraw drogą elektroniczną w ramach wdrożonych e-usług: Elektronicznego Portalu Pacjenta, a w ramach niego: e-Rejestracji, e-Wyników, e-Konsultacji, e-Depozytów, e-Administracji oraz Telemedycynie co dla dużej części osób spowoduje oszczędności w sensie finansowym i ekonomiczno-społecznym oraz uproszczenia administracyjne. Dzięki szybkiej analizie, bazującej na pełnej i aktualnej informacji o działalności SWPZZPOZ w Radomiu, kadra zarządzająca będzie mogła podejmować bardziej trafne decyzje o strategicznym znaczeniu dla rozwoju podmiotu. Sprawny system monitorowania stanu finansów jednostki wesprze proces podejmowania decyzji dotyczących działań i alokacji środków finansowych.</t>
  </si>
  <si>
    <t>SAMODZIELNY WOJEWÓDZKI PUBLICZNY ZESPÓŁ ZAKŁADÓW PSYCHIATRYCZNEJ OPIEKI ZDROWOTNEJ IM. DR BARBARY BORZYM W RADOMIU</t>
  </si>
  <si>
    <t>RPMA.02.01.01-14-7923/17-01</t>
  </si>
  <si>
    <t>„Elektroniczna platforma gromadzenia, analizy i udostępniania danych medycznych w SP ZZOZ w Kozienicach”</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</si>
  <si>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W związku z tym konieczne są działania, których celem jest wzmocnienie świadczenia e-usług, podnosząc tym samym jakość i efektywność ich działania. Głównym problemem zidentyfikowanym w Szpitalu oraz jego jednostkach organizacyjnych jest brak możliwości wdrażania zaawansowanych rozwiązań służących poprawie efektywności procesów spowodowany niewystarczającym poziomem zinformatyzowania. Na sytuację taką składa się szereg czynników. Do najważniejszych z nich należą: • czynnik technologiczny - brak możliwości wdrażania narzędzi i rozwiązań teleinformatycznych wspomagających realizację codziennych zadań przez pracowników Beneficjenta, • czynnik organizacyjny - zbyt niski poziom efektywności procesów w zarządzaniu związany z brakiem możliwości podejścia procesowego do zarządzania działaniami związanymi ze świadczeniem usług z wykorzystaniem rozwiązań z zakresu technologii TIK. Obecnie wykorzystywane technologie nie są w stanie zaspokoić narastających kolejnych potrzeb użytkowych, co uniemożliwia dalszy rozwój środowiska IT, w tym między innymi integrację z zewnętrznymi rejestrami i systemami co zapewniałby świadczenie e-usług. Celem głównym projektu jest zwiększenie dostępności, stopnia wykorzystania i jakości technologii informacyjnych i komunikacyjnych w zakresie e-zdrowia.</t>
  </si>
  <si>
    <t>SAMODZIELNY PUBLICZNY ZESPÓŁ ZAKŁADÓW OPIEKI ZDROWOTNEJ W KOZIENICACH</t>
  </si>
  <si>
    <t>RPMA.02.01.01-14-7924/17-02</t>
  </si>
  <si>
    <t>„Wzrost jakości świadczeń zdrowotnych poprzez wdrożenie platformy e-usług w Radomskim Szpitalu Specjalistycznym”</t>
  </si>
  <si>
    <t>RADOMSKI SZPITAL SPECJALISTYCZNY IM. DR. TYTUSA CHAŁUBIŃSKIEGO</t>
  </si>
  <si>
    <t>RPMA.02.01.01-14-7925/17-01</t>
  </si>
  <si>
    <t>Wdrożenie e-usług w Mazowieckim Szpitalu Specjalistycznym Sp. z o.o.</t>
  </si>
  <si>
    <t>Rozwój nowoczesnych technologii informacyjno-komunikacyjnych, wpływając bezpośrednio na wiele dziedzin życia, ma znaczący wpływ także na ochronę zdrowia. Rosnące zainteresowanie różnorodnymi formami dostępu do świadczeń zdrowotnych powoduje, że coraz wyraźniej widać zachodzące fundamentalne zmiany w sposobie jej funkcjonowania. Ma miejsce wyraźna tendencja do zwiększenia poziomu wykorzystania technologii informacyjnych i komunikacyjnych (TIK) w świadczeniu e-usług w obszarze usług publicznych dotyczących sfery ochrony zdrowia. Analizy wykazują jednak, że placówki ochrony zdrowia nie wykorzystują w zadowalającym stopniu korzyści, jakie dają TIK w kontekście elektronizacji usług. Obecnie wykorzystywane technologie nie są w stanie zaspokoić narastających kolejnych potrzeb użytkowych, co uniemożliwia dalszy rozwój środowiska IT, w tym między innymi integrację z zewnętrznymi rejestrami i systemami. Rozbudowa platformy e-usług w Mazowieckim Szpitalu Specjalistycznym Sp. z o.o. wpłynie bezpośrednio na poprawę jakości świadczonych przez szpital usług medycznych i podniesienie efektywności ponoszonych nakładów finansowych. Zakłada zwiększenie dostępu do e-usług medycznych dla obywateli poprzez doposażenie i modernizację infrastruktury informatycznej placówki oraz rozbudowę systemu Elektronicznej Dokumentacji Medycznej o kompleksową obsługę zdarzeń medycznych z obszaru patomorfologii poprzez wdrożenie systemu Centrum Tele-Patologii. Odbiorcami e-usług (beneficjentami projektu) będą tak mieszkańcy Radomia, powiatu radomskiego oraz podregionu radomskiego – beneficjenci pośredni, jak i pracownicy Mazowieckiego Szpitala Specjalistyczny Sp. z o.o. – beneficjenci bezpośredni. Realizacja przedmiotowego projektu „Wdrożenie e-usług w Mazowieckim Szpitalu Specjalistycznym Sp. z o.o.” jest wynikiem konieczności dostosowania funkcjonowania systemu opieki zdrowotnej do wymagań gospodarki informacyjnej, stanowiącej element kształtującego się społeczeństwa informacyjnego.</t>
  </si>
  <si>
    <t>MAZOWIECKI SZPITAL SPECJALISTYCZNY SP. Z O. O .</t>
  </si>
  <si>
    <t>RPMA.02.01.01-14-A566/18-00</t>
  </si>
  <si>
    <t>Informatyzacja bibliotek pedagogicznych na Mazowszu</t>
  </si>
  <si>
    <t>Projekt to inicjatywa bibliotek pedagog. w woj. maz. oraz Woj. Maz. i współdziałanie partnerskie na rzecz zrównoważ. rozwoju woj. maz. Będą świadczone e-usług na poz. dojrzałości 3 (6 usług) i 4 (4 usługi) w zakresie działań dydakt. prowadz. przez te bibl. Korzystanie z usług będzie możliwe różnymi kanałami dostępu, niezależnie od miejsca przebywania i wykorzystywanej technologii. Rodzaj usług jest zgodny z wynikami przeprow. badań, a ich poziom dojrzałości wynika z możliwości realizacji działań transakcyjnych. Prowadzone będą działania monitor. usług pod kątem dostępności i użyteczności. Proj. usprawni kontakty Czytelnik-biblioteka pedag. Poprawi efektywność pracy bibl. przez łatwiejszy, szybszy i tańszy dostęp do inf. korzystając m.in. z chmury obliczeniowej. Grupy doc.: Czytelnicy (użytk. bib. związani nie tylko z usługami wypożyczania książek, ale też z działalnością bib. ped. w zakr. dydakt., w tym podmiot instytucjonalny (np. szkoła, uczelnia), pracownicy bibliotek pedagog., ich filii. Zastosowane będą standardy i model usługowy, co zapewni interoperacyjność danych, systemów i usług, umożliwi integrację z istniejącym oprogramow. i możliwość rozszerzania o nowe komponenty w przyszłości. E-usługi, systemy teleinf. i utworzona infrastruktura inform. będą zgodne ze stand. i zasadami przetwarzania danych. Zastosowane będą standardy bezpie. i WCAG. Projektow.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"Portalu Mazowieckich Bibliotek Pedagogicznych", modernizację i bud. syst. back-office, e-usługi, dostosowanie lub budowę stron www dla bibliotek i ich filii oraz zasilenie treścią portali, zakup sprzętu komp., wsparcie bibliotek w zakresie opracowania e-usług, i syst. back-office, wykonanie sieci WAN i Data Center.</t>
  </si>
  <si>
    <t>RPMA.02.01.01-IP.01-14-071/17</t>
  </si>
  <si>
    <t>079 Dostęp do informacji sektora publicznego (w tym otwartych danych w zakresie e-kultury, bibliotek cyfrowych, zasobów cyfrowych i turystyki elektronicznej)</t>
  </si>
  <si>
    <t>RPMA.02.01.01-14-A567/18-00</t>
  </si>
  <si>
    <t>Regionalna Platforma Informacyjna – Kultura na Mazowszu</t>
  </si>
  <si>
    <t>Projekt to inicjatywa Woj. Maz. wraz z instytucjami kultury będącymi samorządowymi jednostkami organizacyjnymi woj. maz. oraz MROT i współdziałanie partnerskie na rzecz zrównoważ. rozwoju woj. maz. Będą świadczone e-usługi na poz. dojrzałości 3 (15 usług) i 4 (4 usługi) w zakresie inicjatyw w dziedzinie kultury prowadzonych przez te jednostki. Korzystanie z usług będzie możliwe różnymi kanałami dostępu, niezależnie od miejsca przebywania i wykorzystywanej technologii. Rodzaj usług jest zgodny z wynikami przeprowadzonych badań, a ich poziom dojrzałości wynika z możliwości realizacji działań transakcyjnych. Prowadzone będą działania monitor. usługi pod kątem dostępności i użyteczności. Proj. usprawni kontakty usługobiorca-inst. kultury/MROT. Poprawi efektywność pracy tych instytucji przez łatwiejszy, szybszy i tańszy dostęp do inf. korzystając m.in. z chmury obliczeniowej. Grupy doc.: usługodawcy wydarz. kultur. i usługobiorcy. Zastosowane będą standardy i model usługowy, co zapewni interoperacyjność danych, systemów i usług, umożliwi integrację z istniejącym oprogramowaniem i możliwość rozszerzania o nowe komponenty w przyszłości. E-usługi, systemy teleinf. i utworzona infrastruktura inform. będą zgodne ze stand. i zasadami przetwarzania danych. Zastosowane będą standardy bezpieczeństwa i WCAG. Projektowanie usług i systemów będzie realizowane w oparciu o metody proj. zorient. na użytkownika. Do uwierzytelniania zastosowany będzie profil zaufany ePUAP, mechanizm wymagający rejestracji w serwisie internetowym oraz systemy np.: Facebook, Twitter, Google+. Zadania obejm. m.in. projekt i budowę "Regionalnej Platformy Informacyjnej - Kultura na Mazowszu", modernizację i bud. systemów back-office, e-usługi, dostosowanie lub budowę stron www dla tych instytucji oraz zasilenie treścią utworzonych, zakup sprzętu komp., wsparcie Partnerów w zakresie opracowania e-usług, i syst. back-office, wykonanie sieci WAN i Data Center oraz niezbędne szkolenia i promocje projektu.</t>
  </si>
  <si>
    <t>RPMA.02.01.01-IP.01-14-070/17</t>
  </si>
  <si>
    <t>RPMA.02.01.01-14-A569/18-00</t>
  </si>
  <si>
    <t>Regionalna Platforma Informacyjna - Mazowsze w Kulturze Cyfrowej</t>
  </si>
  <si>
    <t>Celem projektu jest stworzenie platformy internetowej o zasięgu regionalnym(mazowieckie), tak aby w sposób jak najbardziej kompleksowy przedstawiać grupie docelowej tj. przedstawicielom branży kreatywnej, osobom zajmującym się zawodowo i w sposób bezpośredni tematyką kulturalną, osobom planujące wizytę w Gminie, w Muzeum jako jedną z atrakcji turystycznych, mieszkańcom - w formie interaktywnej wydarzenia i informacje kulturalne z 4 subregionów. Platforma dodatkowo udostępni e-usługi, z których mogą skorzystać grupy docelowe. Platforma udostępni również on-line bezpłatnie informacje sektora publicznego w postaci cyfrowych wizerunków pochodzących z Muzeów posiadających siedziby na terenie woj. mazowieckiego. Projekt umożliwi realizację spraw związanych z działalnością kultur., mającą bezpośredni wpływ na społeczeństwo za pośrednictwem 4 szt. e-usług na co najmniej 4 poziomie dojrzałości oraz 5 szt. e-usług o co najmniej 3 poziomie dojrzałości. Zadania, które zostaną zrealizowane dla osiągnięcia celów to: zarządzanie projektem, budowa cyfrowej platformy wraz z e-usługami, digitalizacja informacji sektora publicznego i udostępnienie zbiorów on-line, opracowanie treści portalu, zakup sprzętu wraz chmurą obliczeniową, usługi informatyczne, promocja projektu. Projekt przyczyni się do zwiększenia podaży publicznych usług świadczonych drogą elektroniczną oraz udostępnienia w sieci informacji sektora publicznego za pomocą poniższych produktów: 1. Liczba udostępnionych on-line dokumentów zawierających informacje sektora publicznego - 1000 szt. 2. Liczba zdigitalizowanych dokumentów zawierających informacje sektora publicznego - 1000 szt. 3. Przestrzeń dyskowa serwerowni - 2TB 4. Liczba podmiotów, które udostępniły on-line informacje sektora publicznego - 10 szt. 5. Liczba usług publicznych udostępnionych on-line o stopniu dojrzałości 3 -dwustronna interakcja - 5 szt. 6 .Liczba usług publicznych udostępnionych on-line o stopniu dojrzałości co najmniej 4 - transakcja - 4</t>
  </si>
  <si>
    <t>FUNDACJA POLSKA CYFROWA</t>
  </si>
  <si>
    <t>RPMA.02.01.01-14-A657/18-00</t>
  </si>
  <si>
    <t>Moja e-bibliotek@ liderem informatyzacji na Mazowszu</t>
  </si>
  <si>
    <t>Projekt pt. „Moja e-bibliotek@ liderem informatyzacji na Mazowszu” zakłada wdrożenie e-usług bibliotecznych – nowych oraz ulepszonych w stosunku do obecnych – obejmujących Bibliotekę Publiczną Gminy Grodzisk Mazowiecki, Miejską Bibliotekę Publiczną w Milanówku, Gminną Bibliotekę Publiczną w Jaktorowie, Gminną Bibliotekę Publiczną w Żabiej Woli, Miejską Bibliotekę Publiczną im. Marszałka Józefa Piłsudskiego w Piastowie, Bibliotekę Publiczną Gminy Nadarzyn, Bibliotekę Publiczną Miasta i Gminy Piaseczno, Gminną Bibliotekę Publiczną w Górze Kalwarii, Miejską Bibliotekę Publiczną w Mszczonowie, Miejską Bibliotekę Publiczną im. Zofii Nałkowskiej w Sierpcu, Książnicę Płocką im. Władysława Broniewskiego, Bibliotekę Publiczną w Łomiankach oraz Bibliotekę Publiczną Gminy Leszno. Przedsięwzięcie, którego liderem jest Biblioteka Publiczna Gminy Grodzisk Mazowiecki, oprócz wdrożenia 13 e-usług (w tym 11 na poziomie min. 3 i w tym 9 na poziomie min. 4-transakcja) dla mieszkańców gmin – obszarów oddziaływania ww. bibliotek partnerskich – obejmie zakup sprzętu komputerowego i oprogramowania dla placówek bibliotecznych wg zapotrzebowania oraz rodzaju e-usług zaplanowanych do wdrożenia w poszczególnych bibliotekach. Modernizacja stron internetowych bibliotek, w tym wdrożenie rozwiązań responsywnych, a także przygotowanie nowej wspólnej strony internetowej z aplikacją mobilną, obejmującą wspólny kalendarz wydarzeń, przyczyni się też do zwiększenia liczby korzystających z bibliotecznych zasobów cyfrowych. Projekt obejmie również działania informacyjno-promocyjne, zarządzanie projektem oraz usługę doradztwa informatycznego. Celem głównym projektu jest zwiększenie wykorzystania e-usług bibliotecznych pośród czytelników i bibliotekarzy w województwie mazowieckim. Zakłada się, że wszystkie grupy wiekowe, tj. zarówno osoby w wieku przedprodukcyjnym (przy czym należy przyjąć tutaj wiek od 3 lat), produkcyjnym, jak i poprodukcyjnym z ww. gmin stanowią grupę docelową przedmiotowego projektu.</t>
  </si>
  <si>
    <t>BIBLIOTEKA PUBLICZNA GMINY GRODZISK MAZOWIECKI</t>
  </si>
  <si>
    <t>RPMA.02.01.01-14-C646/19-01</t>
  </si>
  <si>
    <t>Wdrożenie do praktyki klinicznej Centralnego Szpitala Klinicznego MSWiA w Warszawie rozwiązań informatycznych wspomagających pracę Apteki Szpitalnej i gospodarkę lekami cytostatycznymi</t>
  </si>
  <si>
    <t>Przedmiotem projektu jest zakup i wdrożenie w pełni automatycznego systemu do sporządzania i ordynacji leków cytostatycznych do celów poprawy bezpieczeństwa i sprawności działania apteki Centralnego Szpitala Klinicznego MSWiA w Warszawie. Projekt obejmuje zakup urządzenia do zlecania, produkcji i zarządzania lekami wraz z systemem informatycznym zapewniającym właściwe działanie urządzenia i jego integrację z działającymi w szpitalu systemami informatycznymi (HIS). Urządzenie (cytorobot) wraz z systemem informatycznym (cytoasystent) pozwoli znacząco usprawnić działalność apteki szpitalnej poprzez jej informatyzację i integrację z dotychczas działającymi systemami a także stworzenie systemu w pełni automatycznego układu produkcji leków o właściwościach toksycznych, bez udziału pracowników apteki narażonych codziennie na kontakt z niebezpiecznymi substancjami. Zastosowanie tego typu rozwiązań informatycznych jest zatem dużym ułatwieniem w zarządzaniu lekiem. Zaawansowany system informatyczny, umożliwia bowiem m. in. przesyłanie elektronicznych recept, generowanie dowolnie zadanych analiz leków, monitorowanie stanów magazynowych i stanów apteczek oddziałowych, definiowanie schematów podawania leków dla konkretnych pacjentów oraz automatyczne powiadamianie przez system o nieprawidłowościach w zleconej terapii (np. zbyt duża dawka leku dla konkretnego pacjenta, zbyt długi czas terapii, interakcje lekowe). Wdrożenie projektu przyczyni się do poprawy sytuacji pacjenta jak również znaczącego usprawnienia pracy farmaceutów szpitalnych i lekarzy a także komunikacji pomiędzy personelem szpitalnym (pielęgniarkami, farmaceutami) i lekarzami. Projekt jest zgodny ze strategią rozwoju szpitala w kolejnych latach a także strategią zwiększania udziału nowoczesnych rozwiązań IT w działalności podmiotów rynku opieki zdrowotnej.</t>
  </si>
  <si>
    <t>CENTRALNY SZPITAL KLINICZNY MSWIA W WARSZAWIE</t>
  </si>
  <si>
    <t>RPMA.02.01.01-14-C704/19-00</t>
  </si>
  <si>
    <t>Informatyzacja mazowieckiej służby zdrowia poprzez wsparcie funkcjonowania aptek szpitalnych</t>
  </si>
  <si>
    <t>OGÓLNE ZAŁOŻENIA PROJEKTU Projekt pn. Informatyzacja mazowieckiej służby zdrowia poprzez wsparcie funkcjonowania aptek szpitalnych ma za zadanie poprawę stanu służby zdrowia na terenie województwa mazowieckiego. Ujęte w jego ramach działania doprowadza do kompleksowej modernizacji funkcjonowania jednostek szpitali w zakresie informatyzacji i poprawy pracy aptek szpitalnych. Dzięki realizacji przedsięwzięcia dojdzie między innymi do znacznego podniesienia efektywności dystrybucji leków i wyrobów medycznych, wzrostu poziomu bezpieczeństwa pacjentów, personelu a także przechowywania danych wrażliwych. Zakres przedsięwzięcia obejmie przede wszystkim wprowadzenie do struktury szpitali nowoczesnego sprzętu oraz oprogramowania. CELE PROJEKTU Cel główny Projektu - wzrost poziomu zinformatyzowania szpitali poprzez wsparcie funkcjonowania aptek szpitalnych i systemów dystrybuowania leków - pozwoli na zredukowanie negatywnych skutków problemów, zidentyfikowanych przez Wnioskodawcę. Do najważniejszy korzyści płynących z jego realizacji należy zaliczyć między innymi poprawę funkcjonowania Szpitali w aspekcie ekonomicznym, czy zapewnienie pracownikom Szpitali bezpieczeństwa i mniejszego obciążenia obowiązkami. ZAKRES PROJEKTU Zakres Projektu został podzielony na 16 powiązanych ze sobą zadań. Pierwsze dwa zadania dotyczą kosztów ogólnych, natomiast kolejne to pary zadań przyporządkowane każdemu z Partnerów pod kątem rodzaju pomocy - bez pomocy publicznej i pomocy de minimis. W wyniku realizacji zadań dojdzie do kompleksowej informatyzacji wszystkich członków Partnerstwa: Mazowiecki Szpital Specjalistyczny Sp. z o.o. Mazowiecki Szpital Bródnowski w Warszawie Sp. z o.o. Mazowiecki Szpital Wojewódzki im. św. Jana Pawła II w Siedlcach Sp. z o.o. Specjalistyczny Szpital Wojewódzki w Ciechanowie Mazowieckie Centrum Rehabilitacji „STOCER” Sp. z o.o. GRUPY DOCELOWE Projektu to: Administracja Szpitali Pracownicy Aptek Szpitalnych Personel medyczny Pacjenci</t>
  </si>
  <si>
    <t>MAZOWIECKI SZPITAL SPECJALISTYCZNY SP. Z O. O.</t>
  </si>
  <si>
    <t>RPMA.02.01.01-14-C706/19-00</t>
  </si>
  <si>
    <t>Wsparcie aptek szpitalnych poprzez informatyzację procesu przechowywania i dystrybucji leków w Samodzielnym Publicznym Zespole Zakładów Opieki Zdrowotnej w Kozienicach.</t>
  </si>
  <si>
    <t>Celem głównym projektu jest wdrożenie informatycznego systemu przechowywania i dystrybucji leków (HLS) oraz jego integrację z systemem informatycznym (HIS). Konwencjonalne zarządzanie lekami w szpitalach jest zazwyczaj procesem ręcznym. Codzienne przygotowanie leków dla indywidualnego pacjenta wykonywane jest przez pielęgniarki na oddziałach. Dlatego też w szpitalach funkcjonują liczne magazyny leków znajdujące się na poszczególnych oddziałach. Ponadto procesy wytwarzania w szpitalnej farmacji charakteryzują się ręcznym przemieszczaniem. Logistyka szpitalna w obszarze leków i artykułów medycznych stanowi optymalizację gospodarki materiałowej w procesach medycznych, zapewniająca dostępność wszystkich materiałów medycznych w odpowiedniej ilości, w odpowiednim czasie, przy minimalnych kosztach operacyjnych z jednoczesną ich identyfikacją w czasie rzeczywistym, standaryzująca wszystkie działania w obszarze: zamawiania, odbioru, magazynowania i dystrybucji oraz inwentaryzacji leków i materiałów medycznych. Podstawowym celem Zintegrowanego Systemu Zarządzania Lekiem i Artykułami Medycznymi (HLS) jest zatem efektywne wdrożenie rozwiązań logistycznych w szpitalach, z wykorzystaniem technologii elektronicznej gospodarki, które przyczyniają się do usprawnienia zarządzania przepływem leków, materiałów medycznych i pacjentów oraz umożliwią rejestrację materiałowych kosztów procedur medycznych, obniżając jednocześnie zapasy o ok. 15%. Bezpieczeństwo i wysoki poziom obsługi pacjenta powinno być podstawowym celem działania szpitala i wpisywać się w nurt logistyki społecznej, dzięki zastosowaniu sprawdzonych w innych branżach rozwiązań i nowoczesnych technologii (czytniki kodów paskowych, drukarki kodów, mobilne kolektory danych) powinno stać się osiągnięcie daleko idących korzyści finansowych, a tym samym integracja celu społecznego z celem gospodarczym / biznesowym. Tym celom służy planowany do wdrożenia system.</t>
  </si>
  <si>
    <t>RPMA.02.01.01-14-D170/19-00</t>
  </si>
  <si>
    <t>Rozwój e-usług Urzędu Gminy w Szelkowie</t>
  </si>
  <si>
    <t>Głównym celem projektu jest umożliwienie mieszkańcom - potencjalnym interesantom Urzędu Gminy w Szelkowie (dalej: UG) korzystania z wybranych usług świadczonych przez UG drogą elektroniczną. Uruchomione e-usługi publiczne (13 e-usług) dotyczyć będą głównie często załatwianych spraw, a cechować je będzie wysoki poziom dojrzałości - zapewnią możliwość załatwienia danej sprawy bez konieczności wizyty w urzędzie). Uruchomienie e-usług będzie połączone z integracją systemów informatycznych (dalej: sys. inf.) oraz zakupem niezbędnego sprzętu koniecznego do realizacji zadań planowanych w projekcie. Projekt ma ponadto na celu podniesienie interoperacyjności sys. inf. UG, a także zinformatyzowanie dostępu do informacji publicznej. Projekt zakłada integrację sys. inf. oraz wykorzystanie możliwości platformy ePUAP do świadczenia e-usług publicznych. Rzeczową realizację projektu rozpocznie przygotowanie dokumentacji technicznej i ogłoszenie zamówień publicznych, w celu wyłonienia wykonawcy głównego zamówienia. W pierwszym etapie realizacji zamówienia planuje się dostarczenie sprzętu niezbędnego do dalszej realizacji projektu, a następnie wdrożenie rozwiązań podnoszących interoperacyjność systemów UG (w tym integracja systemów). Umożliwi to realizację kolejnych zadań, którymi są: uruchomienie e-usług związanych z opłatami i podatkami lokalnymi, informacją publiczną z zakresu budżetu gminy i planowaniem przestrzennym (na ePUAP, dedykowanym Portalu Mieszkańca oraz gminnym portalu mapowym). Projekt przewiduje ponadto zadania związane z zarządzaniem i promocją.</t>
  </si>
  <si>
    <t>RPMA.02.01.01-IP.01-14-096/19</t>
  </si>
  <si>
    <t>GMINA SZELKÓW</t>
  </si>
  <si>
    <t>RPMA.02.01.01-14-D185/19-00</t>
  </si>
  <si>
    <t>E-usługi dla mieszkańców Gminy Latowicz</t>
  </si>
  <si>
    <t>Wnioskodawcą Projektu „E-usługi dla mieszkańców Gminy Latowicz” jest Gmina Latowicz. Projekt zakłada realizację działań polegających na zwiększeniu zarówno liczby jak i jakości usług publicznych świadczonych elektronicznie przez Wnioskodawcę – Gminę Latowicz. Lokalizacja projektu będzie mieściła się w siedzibie Urzędu Gminy w Latowiczu, ul. Rynek 6, 05-334 Latowicz oraz w Gminnym Ośrodku Pomocy Społecznej w Latowiczu. Celem głównym projektu jest poprawa dostępu do usług publicznych świadczonych elektronicznie poprzez informatyzację Urzędu Gminy w Latowiczu. Dzięki realizacji projektu przez Wnioskodawcę zostanie wdrożonych 6 nowych e-usług na 4 poziomie dojrzałości (Elektroniczna obsługa podatku od nieruchomości, Elektroniczna obsługa podatku od środków transportowych, Elektroniczna obsługa podatku rolnego, Elektroniczna obsługa podatku leśnego, E-partycypacja społeczna, E-powiadomienia o informacjach kryzysowych).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wg stanu na dzień 31.12.2018 r. – 5427 osób) Gminy, a także obywatele spoza rejonu Gminy chcący załatwić sprawę w Urzędzie . Z logicznego punktu widzenia, z usług będą również korzystać pracownicy Urzędu oraz GOPS. Projekt zakłada 4 zadania: 1 Prace przygotowawcze i realizacyjne (III kw. 2019-II kw. 2021), 2 Zakup licencji, wdrożenie i uruchomienie e-usług oraz szkolenia (IV kw. 2020-II kw. 2021), 3 Sprzęt komputerowy konieczny do uruchomienia e-usług (III kw. 2020), 4 Promocja (I kw. 2020-II kw. 2021).</t>
  </si>
  <si>
    <t>GMINA LATOWICZ</t>
  </si>
  <si>
    <t>RPMA.02.01.01-14-D193/19-00</t>
  </si>
  <si>
    <t>Gmina Mińsk Mazowiecki 4.0 nowoczesne i elektroniczne usługi dla mieszkańców</t>
  </si>
  <si>
    <t>Zakres rzeczowy projektu pn. "Gmina Mińsk Mazowiecki 4.0 nowoczesne i elektroniczne usługi dla mieszkańców " koncentruje się na zakupie oprogramowania, licencji i aplikacji niezbędnych do wdrożenia oraz świadczenia e-usług publicznych przy zachowaniu szczególnej uwagi w zapewnieniu bezpieczeństwa systemu teleinformatycznego oraz ochrony danych osobowych zgodnie z obowiązującymi regulacjami oraz zapewnieniu dostępności dla osób niepełnosprawnych poprzez realizację wytycznych WCAG 2.0. Elementem niezbędnym do uruchomienia oprogramowania i świadczenia e-usług jest zakup sprzętu IT (komputery, UPS, szafa rack, Serwer) w Urzędzie Gminy Mińsk Mazowiecki na potrzeby Gminnego Zakładu Gospodarki Komunalnej, a także zakupu niezbędnego sprzętu i wyposażania. Uzupełnieniem zakresu rzeczowego jest zarządzenie projektem oraz działania informacyjno - promocyjne. W ramach działań towarzyszących, będą realizowane formy upowszechniania e-usług co najmniej poprzez wykorzystanie 8 form popularyzacji usług obligatoryjnych w tego typu przedsięwzięciach. Ponadto zostanie wdrożony portal Gminnego Zakładu Gospodarki Komunalnej u wnioskodawcy projektu. Dynamiczny rozwój technologiczny sprawia, iż zastosowanie nowoczesnych narzędzi w funkcjonowaniu gminy staje się koniecznym warunkiem prawidłowego działania i bezpośrednio przedkłada się na efektywność pracy. Celem realizacji projektu jest poprawa funkcjonowania Gminnego Zakładu Gospodarki Komunalnej w Mińsku Mazowieckim poprzez wdrożenie kompleksowego systemu informatycznego w celu wdrożenia e-usług, który przyczyni się do poprawy jakości świadczonych usług, zwiększenia komfortu odbiorców usług wodno – ściekowych w szczególności w zakresie zdalnych odczytów, e-faktur, a także poprawy warunków pracy pracowników GZGK.</t>
  </si>
  <si>
    <t>GMINA MIŃSK MAZOWIECKI</t>
  </si>
  <si>
    <t>RPMA.02.01.02-14-8835/17-01</t>
  </si>
  <si>
    <t>Wirtualny Warszawski Obszar Funkcjonalny (Virtual WOF)</t>
  </si>
  <si>
    <t>Celem projektu jest podniesienie dostępności, poziomu wykorzystywania i jakości usług publicznych związanych z dostępem do informacji i infrastruktury publicznej na terenie WOF poprzez stworzenie portfela bezpłatnych rozwiązań mobilnych. Odbiorcami e-usług będą mieszkańcy WOF, turyści i odwiedzający, w sposób szczególny zostaną uwzględnione potrzeby osób z dysfunkcjami wzroku. Projekt zakłada dostarczenie kompleksowego systemu składającego się z rozwiązań mobilnych w pięciu obszarach: e-dostępność - wdrożenie systemu mikronawigacji i informacji kontekstowej w przestrzeniach i obiektach użyteczności publicznej; e-turystyka – stworzenie spersonalizowanego e-przewodnika umożliwiającego zgłębianie zasobów turystycznych WOF zgodnie z preferencjami, wykorzystując informację kontekstową oraz rzeczywistość rozszerzoną; e-transport – uruchomienie narzędzia planowania podróży i poruszania się po terenie WOF komunikacją zbiorową, w postaci inteligentnej aplikacji mobilnej opartej o dane czasu rzeczywistego, elastycznie reagującej na zmiany oraz posiadającej moduł informacji kontekstowych; e-parkowanie - dostarczenie kierowcom prostego narzędzia pod postacią aplikacji mobilnej, która ułatwi im poruszanie się i odnajdowanie wolnych miejsc parkingowych; e-środowisko - zbudowanie systemu zbierania, przetwarzania i prezentowania danych dotyczących jakości powietrza oraz klimatu akustycznego w gminach WOF. Projekt realizuje 26 gmin WOF. Pierwszy etap to sformułowanie założeń architektury technologicznej, wspólnych standardów rozwiązań cyfrowych, polityki gromadzenia danych, polityki bezpieczeństwa i prywatności. Następnie przeprowadzona będzie inwestycja w infrastrukturę bazową. Kluczowym etapem będzie wdrażanie funkcjonalności w ramach 5 komponentów projektu przez zespoły tematyczne i wykonawców. Ostatnim aspektem będzie otwarcie danych gromadzonych przez stworzony system, aby mogły być ponownie wykorzystane przez inne podmioty oraz działania optymalizacyjne i asysty technicz</t>
  </si>
  <si>
    <t>RPMA.02.01.02-IP.01-14-054/17</t>
  </si>
  <si>
    <t>Pozakonkursowy</t>
  </si>
  <si>
    <t>RPMA.02.01.02-14-A118/18-00</t>
  </si>
  <si>
    <t>Budowa i wdrożenie zintegrowanego systemu wsparcia usług opiekuńczych opartego na narzędziach TIK na terenie Warszawskiego Obszaru Funkcjonalnego (E-Opieka)</t>
  </si>
  <si>
    <t>Projekt jest odpowiedzią na rosnącą potrzebę zwiększenia dostępu i podniesienia jakości usług opiekuńczych dla mieszkańców gmin na terenie WOF ZIT. W ramach projektu zostanie zaprojektowany i zbudowany system wsparcia usług opiekuńczych w oparciu o rozwiązania informatyczne i teleinformatyczne, a następnie wdrożony wśród osób korzystających z usług opiekuńczych w miejscu zamieszkania. Głównym działaniem w projekcie jest stworzenie centrum wsparcia 24/7 świadczącego teleusługi oraz teleopiekę. Na podstawie danych zgromadzonych przez centrum będzie podejmowana decyzja o rodzaju pomocy, która zostanie udzielona. Zastosowane urządzenia typu smart, np. tablet, technologie "ubieralne" powinny monitorować podstawowe parametry życiowe, a dodatkowe funkcjonalności takie jak czujnik gazu, dymu będą informować o potencjalnym zagrożeniu życiu i zdrowia. Zastosowanie narzędzi TIK pozwoli na skuteczne monitorowanie usług świadczonych w ramach pomocy społecznej w gminach biorących udział w projekcie, a dzięki temu na wystandaryzowanie i podniesienie jakości świadczonych usług poprzez zastosowanie narzędzi optymalizacji ich pracy oraz badania poziomu świadczonych usług. Ponadto służby świadczące usługi opiekuńcze zostaną wyposażone w przenośne zestawy urządzeń monitorujących podstawowe parametry życiowe podopiecznych. Elementem systemu będzie także platforma cyfrowa powiązana z centrum wsparcia. Platforma ma pomagać użytkownikom łączyć się z kręgami osób, które ufają sobie, a także z siecią opiekunów i innych profesjonalistów. Ponadto w ramach projektu usprawniony zostanie system zarządzania danymi gromadzonymi w domach pomocy społecznej, dzięki czemu zwiększy się efektywność oferowanych usług dla mieszkańców, a także zastosowane zostaną urządzenia monitorujące funkcje życiowe mieszkańców DPS.</t>
  </si>
  <si>
    <t>RPMA.02.01.02-IP.01-14-059/17</t>
  </si>
  <si>
    <t>RPMA.02.01.02-14-A913/18-00</t>
  </si>
  <si>
    <t>e - Wołomin - Gmina Dobrych Rozwiązań.</t>
  </si>
  <si>
    <t>Celem projektu jest wykorzystanie nowych i innowacyjnych technologii do zbudowania przyjaznej przestrzeni dla mieszkańców, przedsiębiorców oraz płatników podatków. Obszarem jakim objęte będzie działanie projektu jest głównie Gmina Wołomin, bezpośrednimi odbiorcami jej mieszkańcy. Szacuje się, że potencjalną ilością osób zainteresowanych z korzystania z wdrożonego systemu jest około 20.000 osób na koniec 2020 roku. W ramach projektu wdrożony zostanie zintegrowany system dziedzinowy umożliwiający świadczenie usług za pomocą technologii TIK w centralnej jednostce gminy, a także udostępnianie go dla 24 jednostek podległych w zakresie administracyjno-finansowo-księgowym. Całość uruchomiona będzie w wirtualnej chmurze obliczeniowej wraz z centralnym systemem kopii zapasowych i archiwizacją danych. Dla zapewnienia odpowiedniego poziomu bezpieczeństwa cybernetycznego zostaną wdrożone zabezpieczenia centralne tzn. firewalle, UTM, IPS w Urzędzie i 24 jednostkach podległych. Przewiduje się wdrożenie 31 e-usług, w tym 20 na poziomie dwustronnej interakcji oraz 11 na wyższych poziomach. Większość spraw interesant będzie mógł załatwić w sposób elektroniczny za pomocą urządzeń mobilnych (zostanie utworzona aplikacja na smartfony, tablety i komputery). Realizacja projektu odbędzie się poprzez zakup oprogramowania, urządzeń, wdrożenie i wsparcia techniczne, aktualizacji oprogramowania w trakcie realizacji projektu. Ubezpieczony zostanie majątek powstały w wyniku projektu. Uszczegółowiony zarys projektu: 1. Zakup oprogramowania/licencji systemów wraz z wdrożeniem, utrzymaniem, aktualizacją i przeszkoleniem pracowników. 2. Utworzenie domeny internetowej i utrzymanie hostingów. 3. Uruchomienie systemów płatności mobilnych. 4. Zakup niezbędnych urządzeń i oprogramowania do utrzymania systemu i archiwizacji. 5. Zakup urządzeń i systemów do monitoringu i systemów ppoż. 6. Wynagrodzenia pracowników techn. i zarządzających. 7. Promocja. Realizacja projektu od IV kw 2015 do 31.12.2020.</t>
  </si>
  <si>
    <t>RPMA.02.01.02-IP.01-14-073/18</t>
  </si>
  <si>
    <t>GMINA WOŁOMIN</t>
  </si>
  <si>
    <t>RPMA.02.01.02-14-A914/18-00</t>
  </si>
  <si>
    <t>Rozwój e-usług poprzez rozbudowę systemu informatycznego w Szpitalu Praskim p.w. Przemienienia Pańskiego Sp. z o.o. w Warszawie</t>
  </si>
  <si>
    <t>Wnioskowany projekt polega na informatyzacji Szpitala Praskiego p.w. Przemienienia Pańskiego Sp. z o. o. w Warszawie wraz z wdrożeniem e-usług medycznych w celu przeniesienia wszystkich procesów zachodzących w szpitalu na platformy elektroniczne (on-line), dzięki czemu będzie możliwe oferowanie e-usług medycznych, a także prowadzenie elektronicznego obiegu informacji/dokumentacji w placówce. Interesariusze projektu to: pacjenci, personel szpitala oraz kontrahenci szpitala. Zakres rzeczowy inwestycji obejmuje następujące zadania: 1. Aktualizację systemu informatycznego w części „białej” do nowszej wersji. 2. Rozbudowę systemu o moduł żywienia klinicznego. 3. Wdrożenie e-usług (e-rejestracja, e-wyniki, e-ankiety, e-kontrahent). 4. Rozbudowę systemu o moduł Elektronicznej Dokumentacji Medycznej (EDM). 5. Wdrożenie systemu zarządzania ruchem pacjentów. 6. Wdrożenie chmury obliczeniowej dla e-usług. 7. Zakup sprzętu teleinformatycznego, licencji i migrację danych. W ramach przedsięwzięcia zostanie uzupełniona baza sprzętowa. Zakupione będą: Serwery bazodanowe - 2 szt. Serwery do wirtualizacji na potrzeby wdrażanych usług - 2 szt. Rdzeniowy przełącznik sieciowy - 1 szt. Agregacyjny przełącznik sieciowy - 1 szt. Dostępowy przełącznik sieciowy - 1 szt. Sprzętowa zapora sieciowa – 1 szt. Stacje robocze - 50 szt. Ponadto będzie nabytych 50 Licencje Microsoft CAL i 100 Licencji Microsoft Office 2016 EDU, 30 podpisów kwalifikowalnych (czytniki oraz oprogramowanie do podpisów). Zadanie obejmuje także koszt migracja posiadanego środowiska Oracle RAC na nowe serwery. Prócz zadań odnoszących się do merytorycznej części inwestycji, projekt uwzględnia takie elementy jak: opracowanie studium wykonalności, promocję projektu i zarządzanie projektem zlecone firmie zewnętrznej. W ramach promocji projektu zostanie wykonana i zamontowana tablica informacyjna i pamiątkowa. Zakupiony sprzęt zostanie odpowiednio oznakowany.</t>
  </si>
  <si>
    <t>SZPITAL PRASKI P.W.PRZEMIENIENIA PAŃSKIEGO SP. Z O. O.</t>
  </si>
  <si>
    <t>RPMA.02.01.02-14-A915/18-01</t>
  </si>
  <si>
    <t>Wdrożenie e-usług w drodze rozbudowy infrastruktury ICT w GSPZLO w Ożarowie Mazowieckim w celu osiągnięcia wzrostu jakości i dostępności usług medycznych</t>
  </si>
  <si>
    <t>Przedmiotem projektu jest wdrożenie zintegrowanego systemu informatycznego w części "białej" wraz z e-usługami na wysokim poziomie dojrzałości w GSPZLO w Ożarowie Mazowieckim i jego filii w Józefowie. Zakres rzeczowy projektu obejmuje następujące elementy: 1. Budowę sieci LAN Budowa sieci LAN obejmie dwie placówki medyczne tj. przychodnię w Ożarowie przy ulicy M. Konopnickiej i filię przychodni w Józefowie przy ul. Lipowej 28a. 2. Wdrożenie systemu telekomunikacyjnego System telekomunikacyjny będzie systemem IP, co pozwoli na całkowitą rezygnację z istniejącej telefonii TDM. Głównym założeniem jest budowa 1 systemu telekomunikacyjnego obsługującego 3 lokalizacje, tj. dwie przychodnie zlokalizowane przy ulicy M. Konopnickiej i filialną przychodnię w Józefowie przy ul. Lipowej 28A. 3. Ucyfrowienie posiadanej pracowni RTG wraz z wdrożeniem kompletnego systemu PACS Obecnie używana pracownia RTG pracuje w technologii analogowej. Wdrożenie Zintegrowanego Systemu Informatycznego. Wdrożenie systemu informatycznego w części „białej” mającego na celu archiwizację, przetwarzanie i udostępnianie danych związanych z realizacją procesu diagnostyczno-terapeutycznego. W wyniku realizacji projektu wdrożone zostaną nowoczesne usługi świadczone drogą elektroniczną (e-usługi) o wysokim czwartym poziomie dojrzałości. Będą to następujące usługi: 1. e-rejestracja (za pośrednictwem portalu www oraz mobilnej aplikacji), 2. IKZ Indywidualne Konto Zdrowotne - aplikacja mobilna, 3. e-skierowania, 4. e-wyniki, 5. e-wizyta mobilna, 6. e-komunikacja. W ramach projektu zaplanowano także działania informacyjno –komunikacyjne, które zostaną wykonane za pośrednictwem narzędzi tj. tablica informacyjna, tablica pamiątkowa i naklejki na zakupiony sprzęt (środki trwałe). W kosztach projektu ujęto również wydatki na opracowanie studium wykonalności.</t>
  </si>
  <si>
    <t>GMINNY SAMODZIELNY PUBLICZNY ZAKŁAD LECZNICTWA OTWARTEGO W OŻAROWIE MAZOWIECKIM</t>
  </si>
  <si>
    <t>RPMA.02.01.02-14-A916/18-00</t>
  </si>
  <si>
    <t>Z kulturą w e-świat</t>
  </si>
  <si>
    <t>Celem głównym przedmiotowego projektu, zgodnie z celem działania 2.1.2 RPO WM, jest poprawa dostępu do informacji publicznej w zakresie zasobów kultury, poprzez zwiększenie wykorzystania e – usług publicznych. Przedmiotowy projekt będzie realizowany na terenie woj. mazowieckiego w Gminie Grodzisk Mazowiecki, należącej do Warszawskiego Obszaru Funkcjonalnego. Projekt dotyczy wykorzystania e - usług w działalności Ośrodka Kultury w ramach którego zaplanowano zakup sprzętu komputerowego z oprogramowaniem i konfiguracją, zakup sprzętu serwerowni, zakup sprzętu pozostałego (router + wifi, zestaw komputerowy z dyskami i okablowaniem, aparaty z osprzętem), ubezpieczenie sprzętu teleinformatycznego, rozbudowę systemu zakupu biletów na wydarzenia organizowane w kinie wraz z płatnością online, utworzenie platformy do zamawiania zasobów lokalowych oraz zapisywania na warsztaty/zajęcia/wycieczki organizowane przez OKGGM wraz z płatnością online oraz platformy do streamingu wydarzeń kulturalnych zarówno organiz. przez OKGGM jak i przez inne podmioty, w tym zagraniczne, wraz z płatnością online, rozbudowę systemu wewnątrzadministracyjnego – wdrożenie elektron. obiegu dokumentów, wprowadzenie korespondencji elektron., modernizacja/integracja systemu księgowego, uruchomienie e-archiwum wraz z digitalizacją dokum., utworzenie mobilnego syst. eduk. dla mieszkańców i turystów oraz portalu internet. do obsługi e-usług wraz z aplikacją mobilną. Ponadto, działania projektowe obejmują również promocję, zarządzanie projektem oraz informat. doradztwo techn. Beneficjentami projektu są: obywatele Gm. Grodzisk Maz., przedsiębiorcy i podmioty gosp., pracownicy Ośrodka Kultury, Instytucja nadrzędna – UM w Grodzisku Maz., i pozostałe os. biorące udział w życiu kulturalnym Gm. Grodisk Maz. Za poszczególne etapy wdrażania: złożenie wniosku, zamówienia publiczne, monitoring, rozliczenie, nadzór odpowiedzialni będą pracownicy Ośrodka Kultury Gm. Grodzisk Maz. (administracja, informatyk, księgowość)</t>
  </si>
  <si>
    <t>OŚRODEK KULTURY GMINY GRODZISK MAZOWIECKI</t>
  </si>
  <si>
    <t>RPMA.02.01.02-14-A917/18-00</t>
  </si>
  <si>
    <t>Wdrożenie e-usług dla Miejskiej Przychodni Zdrowia w Ząbkach</t>
  </si>
  <si>
    <t>Projekt polega na informatyzacji Miejskiej Przychodni w Ząbkach wraz z wdrożeniem e-usług medycznych w celu przeniesienia procesów zachodzących w ZOZ na platformę elektroniczną on-line, dzięki czemu będzie możliwe oferowanie 8 szt. e-usług medycznych na poziomie 3 dojrzałości A2C, a także prowadzenie elektronicznego obiegu informacji/dokumentacji w placówce. Interesariusze projektu to: pacjenci, personel ZOZ. Zakres inwestycji obejmuje następujące zadania: 1.Wdrożenie zintegrowanego systemu informatycznego w tym e-usługi: e-Rejestracja, e-Wizyta domowa, e-Recepta, e-Pielęgniarka szkolna, e-Powiadomienia, e-Potwierdzenia, e-kolejka, e-skierowani; Zakup sprzętu teleinformatycznego; system Obsługi Placówki medycznej [Zinformatyzowanie gabinetów lekarskich, Integrację części białej z szarą, Integracja z zewnętrznym laboratorium medycznym oraz gabinetami pielęgniarek szkolnych].W ramach przedsięwzięcia zakupione będą: serwer danych w zakresie EDM1szt., macierz 1szt., chmura obliczeniowa1szt. Zestaw komputerowy, oprogramowanie 26szt., antywirus 25szt. Drukarki 18szt, skanery2szt., Router/Firewall1szt.. Projekt uwzględnia również: dokumentację, promocję projektu i zarządzanie projektem zlecone firmie zewnętrznej. W ramach promocji projektu zostanie wykonana i zamontowana tablica informacyjna i pamiątkowa. Zakupiony sprzęt zostanie odpowiednio oznakowany. Wdrożenie systemu umożliwi Wprowadzenie obsługi pacjentów do gabinetów lekarskich (elektroniczna dokumentacja medyczna EDM, połączenie z ZUS w zakresie zwolnień lekarskich, integracja z planowanym systemem e-recept); Elektroniczną obsługę pacjenta e-usługi. Zostanie udostępniona dla pacjentów platforma elektroniczna, która umożliwi komunikację z przychodnią, rejestrację na wizyty bez wychodzenia z domu, informacje o kolejkach do specjalistów, zmówienie recept w przypadku chorób przewlekłych, a w przyszłości będzie baza do wprowadzenia kolejnych e-usług – np. wyniki badań, konsultacje online czy przeglądu historii wizyt</t>
  </si>
  <si>
    <t>SAMODZIELNY PUBLICZNY ZAKŁAD OPIEKI ZDROWOTNEJ MIEJSKA PRZYCHODNIA ZDROWIA W ZĄBKACH</t>
  </si>
  <si>
    <t>RPMA.02.01.02-14-A918/18-01</t>
  </si>
  <si>
    <t>PLATFORMA eDUKACYJNA TEATRU POLSKIEGO W WARSZAWIE</t>
  </si>
  <si>
    <t>Głównym celem projektu jest umożliwienie mieszkańcom ZIT WOF–odbiorcom oferty kulturalnej korzystania z wybranych usług świadczonych przez Teatr Polski drogą elektroniczną. Projekt ma na celu stworzenie i wdrożenie systemu innowacyjnej PLATFORMY eDUKACYJNEJ Teatru Polskiego w Warszawie, poprzez którą umożliwiony zostanie dostęp do 7 e-usług na 3 (6 szt.) i 4 (1 szt.) poziomie dojrzałości. Wytworzony system platformy e-usług będzie wspierać jego użytkowników w obsłudze i zarządzaniu kontaktami z interesantami i widzami Teatru, udostępniać zdigitalizowane zbiory Teatru, a także obsługiwać różne kanały komunikacji, w tym współczesne media i portale społecznościowe. Uruchomienie e-usług będzie połączone z integracją systemów informatycznych działających w Teatrze, wdrożeniem rozwiązań podnoszących efektywność systemów teleinformatycznych Teatru poprzez modernizację sieci LAN i wymianę switchy, wzrost poziomu bezpieczeństwa systemu poprzez wykorzystanie technologii chmury obliczeniowej (działającej w modelu PaaS). Projekt będzie wykorzystywał w dużej mierze istniejące rozwiązania informatyczne, zasoby sprzętowe Wnioskodawcy. Projekt ma ponadto na celu zagwarantowanie bezpieczeństwa i pełnej interoperacyjności PLATFORMY eDUKACYJNEJ oraz e-usług, jej zgodność z zaleceniami KRI, WCAG 2.0, pełną responsywność, zorientowanie na użytkownika. Rzeczową realizację projektu rozpoczyna wykonanie analizy przedwdrożeniowej, opracowanie i wdrożenie nowych usług z zakresu e-kultury (w ramach systemu) wraz z niezbędnymi usługami digitalizacji, opisu metadanowego, utworzenia repozytorium itp., usługa przetwarzania danych w chmurze, uruchomienie platformy e-usług, za pośrednictwem której będą udostępniane zdigitalizowane zasoby, a także dystrybuowane treści cyfrowe, dokonywane procesy rezerwacji, zapisu na zajęcia i dokonania opłaty. Projekt przewiduje ponadto zadania związane z zarządzaniem i promocją, doradztwem technicznym i koordynacją wdrożenia systemu e-usług (administrator IT</t>
  </si>
  <si>
    <t>TEATR POLSKI IM. ARNOLDA SZYFMANA W WARSZAWIE</t>
  </si>
  <si>
    <t>RPMA.02.01.02-14-A920/18-00</t>
  </si>
  <si>
    <t>Rozwój usług cyfrowych w Gminie Konstancin-Jeziorna</t>
  </si>
  <si>
    <t>Wnioskodawcą Projektu „Rozwój usług cyfrowych w Gminie Konstancin-Jeziorna” jest Gmina Konstancin-Jeziorna. zakłada realizację działań polegających na zwiększeniu zarówno liczby jak i jakości usług publicznych świadczonych elektronicznie przez Wnioskodawcę – Gminę Konstancin-Jeziorna. Świadczone będą następujące e-usługi: Elektroniczna obsługa podatku od nieruchomości osób fizycznych. Elektroniczna obsługa podatku od nieruchomości osób prawnych, Elektroniczna obsługa podatku od środków transportu, Elektroniczna obsługa podatku rolnego osób fizycznych, Elektroniczna obsługa podatku rolnego osób prawnych, Elektroniczna obsługa podatku leśnego osób fizycznych, Elektroniczna obsługa podatku leśnego osób prawnych, Elektroniczna obsługa opłaty za wywóz odpadów komunalnych. Ww. e-usługi pozwolą na zwiększanie dostępności, stopnia wykorzystania i jakości technologii informacyjnych i komunikacyjnych poprzez umożliwienie użytkownikowi komunikowania się drogą elektroniczną z urzędem, a aplikacje urzędu elektronicznie mu odpowiadają (możliwość pobrania i odesłania formularza). Wszystkie e-usługi planowane do wdrożenia w niniejszym projekcie są skierowane do licznej grupy odbiorców jaką stanowią mieszkańcy (liczba mieszkańców Gminy wg stanu na dzień 31.12.2017 r. – 23 381 osób) Gminy Konstancin-Jeziorna, a także obywatele spoza rejonu Gminy chcący załatwić sprawę w Urzędzie Miasta i Gminy. Z logicznego punktu widzenia, z usług będą również korzystać pracownicy Urzędu. Projekt zakłada 4 zadania: 1 Prace przygotowawcze(II kw. 2018-I kw. 2019), 2 Zakup licencji (III kw.2019-II kw. 2020) 3 Zakup sprzętu komputerowego (III kw. 2019) 4 Promocja Projektu (I kw. 2019-II kw. 2020)</t>
  </si>
  <si>
    <t>GMINA KONSTANCIN-JEZIORNA</t>
  </si>
  <si>
    <t>RPMA.02.01.02-14-A921/18-00</t>
  </si>
  <si>
    <t>"Portal internetowy promujący zasoby kultury regionu na bazie turystyki rowerowej"</t>
  </si>
  <si>
    <t>Projekt pn. „Portal internetowy promujący zasoby kultury regionu na bazie turystyki rowerowej” obejmuje wdrożenie i oddanie do dyspozycji mieszkańcom Warszawskiego Obszaru Funkcjonalnego oraz turystom czterech nowych, bezpłatnych e-usług z zakresu uczestnictwa w kulturze i upowszechniania dziedzictwa kulturowego: Narzędziem świadczenia e-usług będzie ogólnodostępna, responsywna strona internetowa uzupełniona przez aplikację mobilną, przystosowane do potrzeb osób z niepełnosprawnościami. Zakres rzeczowy projektu obejmuje: - analizę przedwdrożeniową wraz z opracowaniem dokumentacji projektowej i wykonawczej dla portalu, aplikacji mobilnej i cyfrowego repozytorium danych - digitalizację zasobów kulturowych z terenu sześciu gmin ZIT WOF, w tym digitalizację 2D i 3D - wykonanie i drożenie cyfrowego repozytorium danych - zakup usługi udostępnienia infrastruktury serwerowej w technologii "chmury obliczeniowej" celem ulokowania wytworzonego oprogramowania - wykonanie oraz wdrożenie portalu i aplikacji mobilnej - zakup sprzętu komputerowego wraz z oprogramowaniem niezbędnego do utrzymania produktów projektu w okresie trwałości - działania promocyjno-informacyjne i zarządzanie projektem Za realizację i utrzymanie trwałości projektu odpowiedzialny jest Wnioskodawca - Fundacja Polish Heritage, przy wsparciu merytorycznym Partnerów projektu: Gminy Błonie, Gminy Izabelin, Gminy Leszno, Gminy Łomianki, Gminy Ożarów Mazowiecki oraz Gminy Stare Babice. Realizacja projektu przyczyni się do integracji i uporządkowania danych nt. zasobów dziedzictwa kulturowego ZIT WOF oraz wzrostu udziału e-usług w życiu kulturalnym społeczeństwa. Zakres projektu zaplanowany został z uwzględnieniem trwających oraz przewidzianych do realizacji w najbliższych latach inwestycji w zakresie infrastruktury rowerowej na obszarze ZIT WOF. Tym samym projekt charakteryzuje się dużym potencjałem rozwojowym i sprzyja spójności wewnętrznej regionu</t>
  </si>
  <si>
    <t>FUNDACJA POLISH HERITAGE</t>
  </si>
  <si>
    <t>RPMA.02.01.02-14-A922/18-00</t>
  </si>
  <si>
    <t>Uruchomienie e-usług związanych z Piaseczyńską Kartą Mieszkańca w Gminie Piaseczno</t>
  </si>
  <si>
    <t>Przedmiotowy Projekt będzie polegać na wdrożeniu opisanych niżej nowoczesnych usług świadczonych drogą elektroniczną, upgrade działającego systemu Karty Mieszkańca oraz stworzenie aplikacji Piaseczyńskiej Karty Mieszkańca (PKM). Planowane do wdrożenia e-usługi będą na 3 i 4 poziomie dojrzałości. W wyniku realizacji Projektu zostanie zmodernizowany Biuletyn Informacji Publicznej, stworzona aplikacja mobilna Piaseczyńskiej Karty Mieszkańca. PKM zostanie rozszerzona o dodatkowe funkcjonalności tj.: możliwość sprawdzenia obecności dziecka na zajęciach oraz ważności PKM. Celem głównym niniejszego Projektu jest ZWIĘKSZENIE DOSTĘPU OBYWATELI I PODMIOTÓW GOSPODARCZYCH DO CYFROWYCH USŁUG PUBLICZNYCH OFEROWANYCH PRZEZ GMINĘ PIASECZNO. W ramach projektu zostanie zakupiony niezbędny sprzęt komputerowy i serwerowy, niezbędne licencje na e-usługi oraz PKM.</t>
  </si>
  <si>
    <t>GMINA PIASECZNO</t>
  </si>
  <si>
    <t>RPMA.02.01.02-14-A923/18-00</t>
  </si>
  <si>
    <t>Rozwój e-usług w Otwocku</t>
  </si>
  <si>
    <t>Projekt dotyczy informatyzacji Gminy Otwock w zakresie niezbędnego oprogramowania i infrastruktury teleinformatycznej do funkcjonowania jednostek organizacyjnych gminy, w tym wdrożenia e-usług pozwalających na sprawną i efektywną obsługę obywateli. projekt skierowany jest do mieszkańców Gminy Otwock, pracowników Urzędu Miasta i jej jednostek podległych, a także do innych obywateli zainteresowanych współpracą lub załatwianiem spraw urzędowych z Gminą. Głównym celem projektu jest podniesienie jakości świadczonych usług poprzez zwiększenie liczby oraz jakości usług, udostępnianych w formie elektronicznej przez Wnioskodawcę. Realizacja projektu planowana jest w okresie 01 kwietnia 2018 - 30 czerwiec 2020, i obejmuje zakup modułów oprogramowania koniecznego do wystawienia e-usług poprzez portal interaktywny, dodatkowo, jako element uzupełniający zostanie dokupienie niezbędnej infrastruktury dla prawidłowej instalacji i użytkowania oprogramowania. . W ramach realizacji projektu prowadzona będzie promocja w celu rozpropagowania informacji o możliwości korzystania z nowych usług.</t>
  </si>
  <si>
    <t>RPMA.02.01.02-14-A924/18-02</t>
  </si>
  <si>
    <t>E-usługi dla Nowego Dworu Mazowieckiego - e-NDM</t>
  </si>
  <si>
    <t>Projekt pn. „E-usługi dla Nowego Dworu Mazowieckiego - e-NDM” (dalej: „Projekt”) zakłada realizację działań polegających na zwiększeniu zarówno liczby jak i jakości usług publicznych świadczonych elektronicznie przez Wnioskodawcę – Miasto Nowy Dwór Mazowiecki. Świadczone będą następujące e-usługi: E-Podatek od nieruchomości od osób fizycznych, E-Podatek od nieruchomości od osób prawnych, E-Podatek rolny od osób fizycznych, E-Podatek rolny od osób prawnych, E-Podatek leśny od osób fizycznych, E-Podatek leśny od osób prawnych, E-odpady, e-Dziecko, które zostaną wdrożone na 5 poziomie dojrzałości personalizacja. WW. pozwolą na zwiększanie dostępności, stopnia wykorzystania i jakości technologii informacyjnych i komunikacyjnych w regionie jakim jest województwo mazowieckie poprzez umożliwienie użytkownikowi komunikowania się drogą elektroniczną z urzędem, a aplikacje urzędu elektronicznie mu odpowiadają (możliwość pobrania i odesłania formularza). W ramach Projektu powstanie PKzM to platforma skupiająca wiele usług oferowanych przez Miasto i jego jednostki, zbudowana z wykorzystaniem „technologii web”. Umożliwia ona dostęp do usług z dowolnego urządzenia teleinformatycznego zdolnego wyświetlać strony internetowe np. komputera stacjonarnego, tabletu, telefonu komórkowego poprzez przeglądarkę internetową. W ramach projektu zostanie zrealizowana rozbudowa obecnie funkcjonującego w Urzędzie systemu obiegu dokumentów. Pozwoli ona na rozszerzenie zakresu wdrożenia na wszystkie miejskie jednostki podległe. Projekt składa się z 5 zadań: ZADANIE 1 – Prace przygotowawcze (II kw. 2018- II kw. 2020r.). ZADANIE 2 – Zakup środków trwałych i wartości niematerialnych i pranych niezbędnych do wdrożenia e-usług (III kw. 2019 – II kw. 2020r.). ZADANIE 3 – Zakupu sprzętu komputerowego i oprogramowania koniecznego do uruchomienia e-usług (II 2019r.) ZADANIE 4 - Modernizacja infrastruktury sieciowej i serwerowni (III kw. 2019) • Zad. 5 – Informacja i promocja (II kw. 2019 r.–II kw.2020)</t>
  </si>
  <si>
    <t>MIASTO NOWY DWÓR MAZOWIECKI</t>
  </si>
  <si>
    <t>RPMA.02.01.02-14-A925/18-00</t>
  </si>
  <si>
    <t>E- usługi dla e-kultury w Gminach Karczew i Wiązowna</t>
  </si>
  <si>
    <t>Przedmiotem projektu jest wdrożenie w gminach Karczew i Wiązowna otwartej platformy e-usług, cyfrowej platformy integrującej referencyjne i dziedzinowe zasoby informacyjne o charakterze opisowym i przestrzennym w celu ich publikacji oraz świadczenia związanych z nimi usług, modernizację programów dziedzinowych umożliwiających świadczenie e-usług wraz z migracją danych ze starych systemów; wdrożone formularzy e-usług; zmodernizowanie elektronicznego zarządzania dokumentacji (EZD); modernizację stron internetowych; zdigitalizowanie i udostępnienie za pomocą platformy archiwów- zasobów kultury materialnej obu gmin oraz stworzenie możliwość kontynuacji procesów digitalizacyjnych poprzez zakup specjalistycznego sprzętu komputerowego wraz z oprogramowaniem oraz przeprowadzanie szkoleń administratorów i użytkowników zaawansowanych. Projekt przyczyni się do realizacji celu głównego i celów szczegółowych RPO WM Oś priorytetowa II Wzrost e-potencjału Mazowsza Działanie 2.1 E-usługi Poddziałanie 2.1.2 E-usługi dla Mazowsza w ramach ZIT jakim jest informatyzacja administracji publicznej oraz instytucji i zasobów kultury na terenie Warszawskiego Obszaru Funkcjonalnego. Wspólna realizacja zadań przyczyni się do pogłębienia partnerstwa, wymiany wiedzy i doświadczeń w zakresie rozwoju w JST nowych technologii ukierunkowanych na usprawnienie procesów administracyjnych i obsługę mieszkańców, jak również elektroniczne zabezpieczanie i udostępnienie zasobów dziedzictwa obu regionów.</t>
  </si>
  <si>
    <t>GMINA KARCZEW</t>
  </si>
  <si>
    <t>RPMA.02.01.02-14-A927/18-00</t>
  </si>
  <si>
    <t>Wdrożenie e-usług dla pacjentów Centrum Medycznego im. Bitwy Warszawskiej 1920 r. w Radzyminie</t>
  </si>
  <si>
    <t>Wnioskowany projekt polega wdrożeniu e-usług medycznych w Centrum Medycznym im. Bitwy Warszawskiej 1920 r. w Radzyminie w celu przeniesienia wszystkich procesów zachodzących w szpitalu na platformy elektroniczne (on-line), dzięki czemu będzie możliwe oferowanie e-usług medycznych w placówce. Wdrożone usługi są skierowane do pacjentów, lekarzy oraz kontrahentów szpitala. Zakres rzeczowy inwestycji obejmuje następujące zadania: 1. Zakup sprzętu teleinformatycznego. Na potrzeby wdrażanych e-usług będzie zakupiony sprzęt teleinformatyczny tj.: Macierz dyskowa - 1 szt. Serwer - 2 szt. Klaster macierzy - 1 szt UPS 1,5 kVA - 2 szt. Komputery AIO z systemem operacyjnym - 10 szt. Tablety dla e-Obchodu duże - 2 szt. Tablety dla e-Obchodu małe - 8 szt. Z powyższych sprzętów została zakupiona macierz dyskowa na podstawie umowy zawartej 27.04.2017. 2. Zakup oprogramowania. Zadanie obejmuje zakup oprogramowania Windows CAL w ilości 100 szt. i Windows Datacenter w ilości 2 szt. 3. E-usługi. W ramach projektu zostanie wdrożonych 6 e-usług tj.: E-obchód, E-wizyta, E-wypis, E-odpis, E-Medycyna Pracy, E-Kontrahent. 4. Usługi obejmujące wdrożenie zakupionego oprogramowania, infrastruktury i szkolenie pracowników wykonane przez firmę dostarczającą sprzęt i oprogramowanie. 5. Promocja projektu, która obejmuje zakup tablicy informacyjno-pamiątkowej i naklejek na zakupiony sprzęt. Wdrożenie e-usług stanowi rozbudowę systemu informatycznego, który obecnie funkcjonuje w Szpitalu.</t>
  </si>
  <si>
    <t>CENTRUM MEDYCZNE IM. BITWY WARSZAWSKIEJ 1920 R.W RADZYMINIE - SAMODZIELNY PUBLICZNY ZESPÓŁ ZAKŁADÓW OPIEKI ZDROWOTNEJ</t>
  </si>
  <si>
    <t>RPMA.02.01.02-14-A930/18-01</t>
  </si>
  <si>
    <t>Rozbudowa portalu e-Zdrowie „INFLANCKA” - wdrożenie rozwiązań informatycznych mających na celu udostępnienie pacjentowi nowych usług online z zakresu e-zdrowia w Szpitalu Specjalistycznym „INFLANCKA”</t>
  </si>
  <si>
    <t>Główny cel projektu to wdrożenie rozwiązań TIK z zakresu e-zdrowia umożliwiających m.in. uzyskanie porady medycznej, umożliwienie odebrania karty informacyjnej z leczenia szpitalnego oraz zawiadomienia o urodzeniu dziecka przez lekarza POZ oraz pacjenta drogą elektroniczną, co bezpośrednio przyczyni się do poprawy jakości i efektywności obsługi medycznej pacjentek W ramach realizacji projektu (inwestycji) zakłada się modernizację platformy e-usług poprzez wdrożenie takich e-usług jak: e-wywiad, e-zgłoszenie o porodzie, e-wypis, e-porada, e-żywienie pozajelitowe oraz systemów/modułów umożliwiających realizację usług typowo A2B TJ. e-JEDZ, e-rekrutacja oraz integrację z systemem HIS. W temu celu przewidziano modernizację systemu HIS z możliwością jego wymiany. Głównymi interesariuszami projektu są pacjenci szpitala, personel medyczny szpitala, podmioty świadczące usługi POZ, osoby niezwiązane bezpośrednio z projektem i podmiotami uczestniczącymi w Projekcie, które będą poszukiwały informacji na temat ciąży, porodu, przygotowania się do szpitala i innych umieszczonych na ogólnie dostępnym Portalu wiedzy. Konieczność realizacji projektu wynika z potrzeb grup, do których projekt jest skierowany: pacjentów, podmiotów POZ, podmiotów współpracujących ze szpitalem. Korzyści ekonomiczne szpitala, na które składają się: oszczędność czasu pracy personelu szpitala oraz zmniejszenie kosztów biurowych wyniosą w ciągu 5 lat po zakończeniu realizacji projektu tj. do końca 2024 r.: 434 225,32. Korzyści społeczno-ekonomiczne po stronie pacjentów, na które składają się oszczędność czasu wynikająca ze skrócenia czasu oczekiwania na wypis ze szpitala, brak konieczności dostarczania karty informacyjnej z leczenia szpitalnego oraz karty zgłoszenia urodzenia dziecka do lekarza POZ oraz oszczędności związane z brakiem konieczności ponoszenia kosztów na dojazdy wyniosą w ciągu 5 lat po zakończeniu realizacji projektu tj. do końca 2024 r.: 1 319 104,93.</t>
  </si>
  <si>
    <t>SZPITAL SPECJALISTYCZNY "INFLANCKA" IM. KRYSI NIŻYŃSKIEJ "ZAKURZONEJ"</t>
  </si>
  <si>
    <t>RPMA.02.01.02-14-A931/18-01</t>
  </si>
  <si>
    <t>e pacjent w Szpitalu Wolskim</t>
  </si>
  <si>
    <t>Celem realizacji projektu jest budowa usług elektronicznych z niezbędnym doposażeniem środowiska informatycznego, umożliwiających: - dostęp pacjentów do zbioru indywidualnych elektronicznych dokumentów medycznych; - monitorowanie w trybie dozoru stanu zdrowia pacjentów; - integrację podmiotu leczniczego z platformą P1; - integrację z partnerem w zakresie przekazywania zleceń i odbioru wyników ich realizacji oraz konsultacji lekarskich. Projekt będzie realizowany w partnerstwie (1 partner). Projekt buduje i wdraża 6 usług elektronicznych: 1. Rejestr zdarzeń medycznych i EDM (integracja z P1) 2. Dokumenty medyczne pacjenta (udostępnianie pacjentom) 3. Telemonitoring pacjenta (zautomatyzowany dozór zdalny) 4. Telekonsultacje lekarskie (zdalny dostęp pacjentów i lekarzy) 5. Zlecenia zewnętrzne (współpraca z partnerami) 6. Rejestr przetwarzania danych osobowych (zarządzanie przetwarzaniem danych osobowych) i odpowiednio doposaża środowisko informatyczne w zakresie infrastruktury informatycznej (przetwarzanie danych – serwery, macierze dyskowe i stanowiska robocze, transmisja danych – bezprzewodowe punkty dostępowe z 2 kontrolerami, punkty informacyjne – system informacji i komunikacji wewnętrznej, uwierzytelnianie i autoryzacja dostępu – centrum autoryzacji i usługa katalogowa) oraz w zakresie oprogramowania aplikacyjnego (moduły systemów HIS i ERP, usługi elektroniczne). Projekt będzie realizowany etapowo: przygotowanie projektu, postępowania przetargowe, dostawa i wdrożenie oprogramowania dziedzinowego HIS i ERP, budowa i wdrożenie oprogramowania usług elektronicznych, dostawa i zainstalowanie infrastruktury informatycznej, wdrożenie funkcjonalności usług elektronicznych. Realizacja projektu zostanie przeprowadzona zgodnie z Ustawą PZP i zachowaniem zasady konkurencyjności. Zarządzanie realizacją Projektu będzie realizowane z udziałem doradcy zewnętrznego wybranego w postępowaniu konkurencyjnym. Projekt jest kontynuacją wcześniejszych działań w zakresie</t>
  </si>
  <si>
    <t>SZPITAL WOLSKI IM. DR ANNY GOSTYŃSKIEJ SAMODZIELNY PUBLICZNY ZAKŁAD OPIEKI ZDROWOTNEJ</t>
  </si>
  <si>
    <t>RPMA.02.01.02-14-A932/18-00</t>
  </si>
  <si>
    <t>Uruchomienie e-usług w SPZOZ-MOZ w Zielonce</t>
  </si>
  <si>
    <t>Projekt pn. „Uruchomienie e-usług w SPZOZ-MOZ w Zielonce”, realizowany przez Samodzielny Publiczny Zakład Opieki Zdrowotnej – Miejski Ośrodek Zdrowia w Zielonce (dalej SPZOZ-MOZ) odpowiada bezpośrednio na potrzeby Wnioskodawcy i grup docelowych w zakresie informatyzacji świadczonych usług zdrowotnych. Wnioskodawca nie świadczy żadnych e-usług oraz nie posiada wdrożonej Elektronicznej Dokumentacji Medycznej (EDM). W celu spełnienia potrzeb generowanych przez rynek usług medycznych na obszarze Warszawskiego Obszaru Funkcjonalnego, dla których SPZOZ-MOZ świadczy swoje usługi, oraz w celu dostosowania się do przepisów prawa obowiązującego w Polsce, konieczna jest informatyzacja jednostki. Inwestycja będzie polegała na wdrożeniu i rozwijaniu: e-usług pozwalających m.in. na zdalną rejestrację klientów przychodni (e-rejestracja), w pełni funkcjonalnych e-recept zgodnych z platformą P1 oraz teleinformacyjnego systemu pozwalającego na wysyłanie pacjentom powiadomień i przypomnień przy pomocy SMS, Elektronicznej Dokumentacji Medycznej. Projekt składa się z 10 zadań: I. Prace przygotowawcze i realizacyjne, II.Prace przygotowawcze i realizacyjne - de minimis III Zakup licencji, e-usługi i wdrożenie, IV Zakup licencji, e-usługi i wdrożenie - de minimis V. Sprzęt komputerowy i oprogramowanie konieczne do uruchomienia e-usług, VI. Sprzęt komputerowy i oprogramowanie konieczne do uruchomienia e-usług - de minimis VII. Modernizacja infrastruktury sieciowej i serwerowni, VIII Modernizacja infrastruktury sieciowej i serwerowni - de minims, IX. Promocja, X. Promocja - de minimis. Okres realizacji Projektu: II kw. 2018 - II kw. 2020 r.</t>
  </si>
  <si>
    <t>SAMODZIELNY PUBLICZNY ZAKŁAD OPIEKI ZDROWOTNEJ MIEJSKI OŚRODEK ZDROWIA W ZIELONCE</t>
  </si>
  <si>
    <t>RPMA.02.01.02-14-A933/18-00</t>
  </si>
  <si>
    <t>„E- usługi dla Mazowsza – informatyzacja Szpitala Czerniakowskiego”</t>
  </si>
  <si>
    <t>Niniejszy projekt dotyczy informatyzacji Szpitala Czerniakowskiego Sp. z o.o., wdrożenia elektronicznej dokumentacji medycznej dostosowującej działalność operacyjną jednostki do znowelizowanych przepisów prawa zapewniającą efektywną współpracę z platformą krajową P1, jak również zakłada wdrożenie usług on-line zorientowanych na użytkowników indywidualnych (pacjentów) oraz Partnerów projektu – trzema Samodzielnymi Publicznymi Zakładami Opieki Zdrowotnej z obszaru Warszawskiego Obszaru Funkcjonalnego (WOF). Pomysłodawcą, a zarazem Liderem dla prezentowanego przedsięwzięcia, jest Szpital Czerniakowski Sp. z o.o., będący regionalnym podmiotem leczniczym, funkcjonującym w systemie ochrony zdrowia na podstawie kontraktu na wykonywanie świadczeń zdrowotnych, podpisywanego z Narodowym Funduszem Zdrowia. Realizacja prezentowanych w projekcie założeń przewidziana jest na 2019 r. Bardzo ważnym działaniem projektowym będzie budowa Zintegrowanego Portalu Pacjenta, dzięki któremu pacjenci z regionu oraz osoby zainteresowane będą mogły korzystać z niektórych usług świadczonych przez Szpital zdalnie, za pomocą Internetu oraz aplikacji mobilnych (5 usług 4 poziomu i 3 usługi 3 poziomu). Usługi zostaną zaprojektowane jako zorientowane na użytkownika i charakteryzować się będą szeroką powszechnością oraz dostępnością za pośrednictwem różnych kanałów dostępu, niezależnie od miejsca przebywania i wykorzystywanej technologii za pomocą nowoczesnych urządzeń mobilnych (m.in. tablety, telefony komórkowe, laptopy). Wszystkie usługi zewnętrzne, jak i wewnętrzne, oparte zostaną na systemie gromadzenia i przetwarzania informacji medycznej o pacjencie. Usługi będą świadczone zgodnie ze standardami WCAG 2.0 Palnowane e-usługi to eDokumentacja, eDeklaracje POZ, eZgoda, eZlecenie, eBadania, eWizyta Recepturowa, ePowiadomienia, eRejestracja.</t>
  </si>
  <si>
    <t>SZPITAL CZERNIAKOWSKI SP. Z O.O.</t>
  </si>
  <si>
    <t>RPMA.02.01.02-14-A934/18-00</t>
  </si>
  <si>
    <t>Podniesienie jakości świadczeń medycznych poprzez wdrożenie zintegrowanych systemów informatycznych w SZPZLO Warszawa-Ochota</t>
  </si>
  <si>
    <t>Ogólnym założeniem projektu jest możliwość świadczenia usług publicznych w obszarze e-zdrowia na rzecz mieszkańców m.st. Warszawy oraz gminy Raszyn poprzez wdrożenie e-portalu umożliwiającego pacjentom Wnioskodawcy korzystanie z usług zdrowotnych przy wsparciu technologii informacyjno-komunikacyjnych. Pacjenci uzyskają dostęp do następujących usług: e-rejestracja, e-recepta, e-wyniki, e-przychodnia. Do najważniejszych etapów projektu należą: prace polegające na zakupie i wdrożeniu systemów HIS, EDM, KKL - prace obejmą część związaną z zakupem oraz wdrożeniem i konfiguracją zakupionych systemów oraz prace polegające na przeprowadzeniu analizy przedwdrożeniowej, wdrożeniu programowania, jego konfiguracji oraz przeprowadzeniu szkoleń. Celem głównym projektu jest Wzrost wykorzystania e-usług w SZPZLO Warszawa-Ochota poprzez wdrożenie zintegrowanego systemu informatycznego. Cel szczegółowy został zdefiniowany jako Rozbudowa infrastruktury informatycznej poprzez wdrożenie e-usług o najwyższym stopniu dojrzałości. Grupę docelową projektu stanowią pacjenci SZPZLO Warszawa Ochota - mieszkańcy m.st. Warszawy (głównie dzielnic Ochota i Ursus) oraz gminy Raszyn. E-usługi zostały zaprojektowane jako zorientowane na użytkownika i będą świadczone zgodnie ze standardami WCAG 2.0. Usługi te charakteryzuje szeroka dostępność za pośrednictwem różnych kanałów dostępu, niezależnie od miejsca przebywania użytkownika i wykorzystywanej przez niego technologii. Niezbędny jest natomiast dostęp do Internetu. Funkcjonalność systemu informatycznego wskazuje na zgodność projektu z Narzędziem 26 Upowszechnianie wymiany elektronicznej dokumentacji medycznej, zdefiniowanym w dokumencie Krajowe ramy strategiczne. Policy paper dla ochrony zdrowia na lata 2014 – 2020 . Projekt zapewnia komplementarność i interoperacyjność z platformą krajową P1 i P2 w szczególności w zakresie przekazywania danych dotyczących realizowanych zdarzeń medycznych.</t>
  </si>
  <si>
    <t>SAMODZIELNY ZESPÓŁ PUBLICZNYCH ZAKŁADÓW LECZNICTWA OTWARTEGO WARSZAWA-OCHOTA</t>
  </si>
  <si>
    <t>RPMA.06.01.00-14-8041/17-02</t>
  </si>
  <si>
    <t>Zakup sprzętu medycznego z zakresu onkologii oraz kardiologii w ramach doposażenia Mazowieckiego Szpitala Specjalistycznego sp. z o.o.</t>
  </si>
  <si>
    <t>OGÓLNE ZAŁOŻENIA PROJEKTU Projekt "Zakup sprzętu medycznego z zakresu onkologii oraz kardiologii w ramach doposażenia Mazowieckiego Szpitala Specjalistycznego sp. z o.o." dotyczy inwestycji w sprzęt medyczny niezbędny do świadczenia przez Szpital usług medycznych z zakresu kardiologii oraz onkologii. Projekt zakłada przeprowadzenie prac pozwalających na zwiększenie efektywności, szybkości realizowania i standardów jakości świadczeń Szpitala. Waga i potrzeba realizacji Projektu wynika z faktu, iż obecny stan wyposażenia medycznego Wnioskodawcy wiąże się z istnieniem szeregu wielowymiarowych problemów (długi czas oczekiwania pacjentów na leczenie, zawężony zakres świadczeń i inne). CELE PROJEKTU Cel główny Projektu, czyli "Zwiększenie jakości efektywnie świadczonych usług zdrowotnych o wysokim standardzie w obszarze kardiologii i onkologii w Mazowieckim Szpitalu Specjalistycznym" pozwoli na zredukowanie negatywnych skutków problemów, zidentyfikowanych przez Wnioskodawcę. Do najważniejszy korzyści płynących z jego realizacji należy zaliczyć między innymi: dostosowanie Szpitala do obowiązujących obecnie standardów leczenia szpitalnego, czy możliwość zapewnienia pacjentom komfortu, bezpieczeństwa i jakości leczenia. ZAKRES PROJEKTU Zakres Projektu został podzielony na cztery powiązane ze sobą zadania: 1. Opracowanie studium wykonalności, 2. Zakup sprzętu medycznego w ramach infrastruktury szpitalnej dla kardiologii (w tym kardiochirurgii), 3. Zakup sprzętu medycznego w ramach infrastruktury szpitalnej dla onkologii, 4. Promocja. GRUPA DOCELOWA Na grupę docelową, która skorzysta z realizacji Projektu, składa się kilka podgrup, w tym przede wszystkim: Wnioskodawca jako element infrastruktury lecznictwa szpitalnego, pacjenci - obecni oraz potencjalni przyszli, czyli mieszkańcy obszaru działania Szpitala (miasta Radom oraz wojewóztwa mazowieckiego).</t>
  </si>
  <si>
    <t>053 Infrastruktura ochrony zdrowia</t>
  </si>
  <si>
    <t>RPMA.06.01.00-14-8566/17-02</t>
  </si>
  <si>
    <t>Zakup sprzętu, urządzeń i aparatury medycznej służącej leczeniu chorób układu krążenia dla potrzeb oddziału kardiologicznego Radomskiego Szpitala Specjalistycznego im. dr. Tytusa Chałubińskiego</t>
  </si>
  <si>
    <t>Projekt polega na zakupie 18 jednostek aparatury medycznej, przeznaczonych do diagnostyki i leczenia chorób układu krążenia w Radomskim Szpitalu Specjalistycznym (RSS): cyfrowego aparatu RTG z ramieniem „C”, systemu telemetrii 3-4 stanowiskowego, echokardiografu 4D z wysokiej rozdzielczości głowicą przezprzełykową, systemu Holter EKG z możliwością rejestracji 3 i 12 kanałów z 8 rejestratorami zapisu ciągłego oraz rejestratorem zdarzeniowym, systemu Holter ciśnieniowego z 2 rejestratorami oraz kardiologicznego stołu pionizacyjnego do testów pochyleniowych. W wyniku inwestycji nastąpi wzmocnienie potencjału oddziału kardiologicznego RSS w zakresie diagnostyki i leczenia chorób układu krążenia, szczególnie w obszarze zabiegów implantacji oraz diagnostyki zaburzeń rytmu, niewydolności serca i in. powszechnych chorób kardiologicznych. Ponadto nowy sprzęt zwiększy możliwości szpitala w zakresie rozwoju opieki koordynowanej (dot. współpracy oddz. szpitalnego z poradnią – AOS, a także rozszerzenie oferty rehabilitacji kardiologicznej) i zdeinstytucjonalizowanych form opieki nad pacjentem. Osiągnięty zostanie cel gł. projektu - zwiększenie dostępności i poprawa jakości opieki zdrowotnej. Rozwiązania są adekwatne do skali potrzeb (liczba mieszk. obszaru oddziaływania projektu w tym os. starszych, prognozy zachorowalności na schorzenia kardiologiczne). Grupą docelową są mieszkańcy Radomia oraz obszaru funkcjonalnie z nim powiązanego, powiatów: kozienickiego, białobrzeskiego, grójeckiego, lipskiego, przysuskiego, radomskiego, szydłowieckiego, zwoleńskiego - należące do Radomskiego Obszaru Strategicznej Interwencji. Projekt realizowany będzie w gł. ośrodku medycznym subregionu radomskiego - Radomskim Szpitalu Specjalistycznym, będącym podmiotem leczniczym działającym w publ. systemie ochrony zdrowia, udzielającym świadczeń opieki zdrowotnej na podst. umowy zawartej z Maz. Oddz. NFZ, w tym w zakresie leczenia szpitalnego (nr umowy 07R-4-40003-03-01)</t>
  </si>
  <si>
    <t>RPMA.06.01.00-14-8598/17-03</t>
  </si>
  <si>
    <t>Poprawa jakości życia mieszkańców subregionu ostrołęckiego poprzez poprawę dostępu do usług publicznych w zakresie rehabilitacji kardiologicznej jako uzupełnienie kompleksowej opieki kardiologicznej w Mazowieckim Szpitalu Specjalistycznym im. dr. Józefa Psarskiego w Ostrołęce</t>
  </si>
  <si>
    <t>Przedkładany do dofinansowania Projekt, stanowi samodzielną jednostką operacyjną, i uwzględnia w pełni uzasadnione, komplementarne działania inwestycyjne obejmujące zakup specjalistycznej aparatury medycznej i wyposażenia dla nowo tworzonego, profesjonalnego Ośrodka Rehabilitacji Kardiologicznej oraz niezbędną modernizacją pomieszczeń, a także doposażenie Pracowni Elektrofizjologii. Wdrożenie założeń przypisanych do Projektu przyczyni się do zapewnienia pacjentom kompleksowej, koordynowanej opieki kardiologicznej, aktualny zakres której w ostrołęckim Szpitalu obejmuje: profilaktykę › diagnostykę › opiekę ambulatoryjną › leczenie zachowawcze › leczenie inwazyjne polegające na wykonywaniu koronarografi, angioplastyki, wszczepianie stymulatorów i kardiowerterów. Inwestycja pozwoli na optymalne „zamknięcie” niniejszego schematu, poprzez wdrożenie dla osób z chorobami układu krążenia konkretnych ścieżek postępowania z możliwością - dotychczas niedostępnej w ostrołęckiej Placówce - kontynuacji leczenia w formie rehabilitacji, w optymalnym czasie po wypisaniu ze szpitala (do 14 dni), w ośrodku zlokalizowanym najbliżej miejsca zamieszkania. Nowo powstały Ośrodek będzie się składał z oddziału stacjonarnego, oddziału dziennego oraz telerehabilitacji w ramach której pacjenci, wyposażeni w urządzenia do teletransmisji, będą się rehabilitować w warunkach domowych. Zaplanowane działania inwestycyjne w infrastrukturę ochrony zdrowia, które będą służyły leczeniu schorzeń kardiologicznych, stanowiących jedną z głównych przyczyn niezdolności do pracy, równocześnie wynikają z deficytów zidentyfikowanych na podstawie map potrzeb zdrowotnych i uwzględniają sytuację demograficzną oraz dane epidemiologiczne. Dzięki realizacji Projektu nastąpi poprawa jakości i dostępności do usług zdrowotnych, na które występuje faktyczne zapotrzebowanie, zniwelowane zostaną dysproporcję terytorialne w dostępie do nowoczesnych metod leczenia i rehabilitacji w publicznych placówkach zdrowia.</t>
  </si>
  <si>
    <t>RPMA.06.01.00-14-8601/17-03</t>
  </si>
  <si>
    <t>Doposażenie ośrodka implantacji stymulatorów i defibrylatorów w nowoczesny sprzęt diagnostyczno-leczniczy w SPZOZ w Siedlcach</t>
  </si>
  <si>
    <t>Przedmiotem niniejszego projektu jest doposażenie ośrodka implantacji stymulatorów i defibrylatorów w nowoczesny sprzęt diagnostyczno-leczniczy, niezbędny przy leczeniu schorzeń kardiologicznych. Zakres projektu obejmuje doposażenie w nowoczesny sprzęt diagnostyczno-leczniczy funkcjonujących w ramach Oddziału Kardiologicznego: ? Ośrodka Implantacji Stymulatorów i Defibrylatorów, ? Ośrodka Intensywnej Terapii Kardiologicznej, ? Ośrodka Kontroli Stymulatorów i Defibrylatorów. Zakres udzielanych świadczeń przez Odział Kardiologiczny obejmuje usługi z zakresu nowoczesnej diagnostyki kardiologicznej w oparciu o wysokiej jakości nowoczesną aparaturę medyczną w zakresie: • stymulacji przezprzełykowa, • prób wysiłkowych, • badań EKG metodą Holtera, • badania ciśnienia krwi metodą Holtera, • diagnostyki omdleń - TILT test, • kontrolowania i programowania stymulatorów. W Oddziale funkcjonuje Gabinet Echokardiologiczny, który świadczy usługi takie jak: • echo serca przezklatkowego TTE, • echo przezprzełykowego TEE - głowica wielopłaszczyznowa, • echo obciążeniowe z Dobutaminą W Pracowni Elektrofizjologii wykonywane są również implantacje stymulatorów, implantacje kardiowerterów – defibrylatorów, planowe i interwencyjne kardiowersje elektryczne oraz zakładanie elektrod endokawitarnych do czasowej stymulacji serca. Projekt jest niezbędny dla zapewnienia nowoczesnych, inwazyjnych metod leczenia ww. chorób, które uchronią pacjentów przed nagłą śmiercią z powodu nagłego zatrzymania krążenia (NZK).</t>
  </si>
  <si>
    <t>RPMA.06.01.00-14-8609/17-02</t>
  </si>
  <si>
    <t>Budowa Siedleckiego Ośrodka Onkologii</t>
  </si>
  <si>
    <t>Przedmiotem projektu jest wyposażenie planowanego do budowy Siedleckiego Ośrodka Onkologii (SOO), który stanowić będzie wydzieloną cześć Mazowieckiego Szpitala Wojewódzkiego w Siedlcach Sp. z o.o. dedykowaną do realizacji świadczeń onkologicznych. Projekt ma na celu pozyskanie nowoczesnego wyposażenia (tj. zestaw urządzeń i systemów do teleradiologii, system do brachyterapii, TK z oprogramowaniem, PET – CT i rezonans magnetyczny) do ww. Ośrodka (SOO) które jest niezbędne dla optymalnego funkcjonowania wszystkich jednostek organizacyjnych, tj.: • 4 Oddziałom leczenia stacjonarnego z 84-łóżkami, • Ośrodek chemioterapii dziennej (14), • Pracownia Leków Cytostatycznych, • Przychodnia Onkologiczna z 13 poradniami specjalistycznymi • Zakład Radioterapii, • Zakład Medycyny Nuklearnej. Działalność SOO opierać będzie się na pięciu filarach działalności onkologicznej: 1. Profilaktyka i wczesne wykrywanie nowotworów – dzięki utworzeniu poradni specjalistycznych oraz rozbudowanej diagnostyce; w ramach m.in. poradni genetycznej i badań w kierunku nosicielstwa mutacji skorelowanej z rozwojem nowotworu 2. Systemowe leczenie nowotworów – nowoczesny sprzęt umożliwi realizację kompleksowego i skojarzenia leczenia nowotworów, w tym chemioterapię, hormonoterapię, metody biologiczne, świadczenia zabiegowe, radioterapię oraz medycynę nuklearną, w trybie hospitalizacji, leczenia jednego dnia i ambulatoryjnego. 3. Radioterapia – Zakład Radioterapii z akceleratorami i sprzętem do brachyterapii umożliwi leczenie skojarzone pacjentów 4. Badania i terapia izotopowa – realizowane w Zakładzie Medycyny Nuklearnej, umożliwią diagnostykę i leczenie izotopami promieniotwórczymi schorzeń onkologicznych i nieoperacyjnych guzów neuroendokrynnych 5. Chirurgia onkologiczna – w ramach Oddziału Chirurgii Onkologicznej.</t>
  </si>
  <si>
    <t>MAZOWIECKI SZPITAL WOJEWÓDZKI IM. ŚW. JANA PAWŁA II W SIEDLCACH SPÓŁKA Z OGRANICZONĄ ODPOWIEDZIALNOŚCIĄ</t>
  </si>
  <si>
    <t>RPMA.06.01.00-14-8610/17-02</t>
  </si>
  <si>
    <t>Koordynowana kompleksowa opieka kardiologiczna w Mazowieckim Szpitalu Wojewódzkim im. św. Jana Pawła II w Siedlcach Sp. z o.o.</t>
  </si>
  <si>
    <t>Celem inwestycji jest poprawa jakości udzielanych świadczeń opieki zdrowotnej w zakresie kompleksowej opieki kardiologicznej realizowanej przez Mazowiecki Szpital Wojewódzki w Siedlcach Sp. z o. o. Projekt pn. „Koordynowana kompleksowa opieka kardiologiczna w Mazowieckim Szpitalu Wojewódzkim w Siedlcach Sp. z o.o.” będzie się składał z następujących etapów: 1. Zakup wyposażenia technologicznego wraz z montażem do Ośrodka Kardiologii Inwazyjnej; 2. Rozbudowa aparatów TK, MR oraz zestawu do ablacji o dodatkowe elementy składowe i oprogramowanie; 3. Zapewnienie kompleksowej rehabilitacji kardiologicznej. Niniejszy projekt ma na celu wdrożenie koordynowanej kompleksowej opieki kardiologicznej poprzez zapewnienie ciągłości działania oraz zwiększenie dostępności nowoczesnych świadczeń diagnostycznych, leczniczych i rehabilitacji kardiologicznej, co zwiększy efektywność leczenie chorób układu krążenia. Inwestycja wynika także z konieczności wymiany wyeksploatowanego sprzętu medycznego na nowoczesny, zaawansowany technologicznie oraz potrzeby zakupu nowego sprzętu w celu zapewnienia ciągłości i kompleksowości opieki nad pacjentami z chorobami układu krążenia w obszarze oddziaływania Szpitala. Wymiana sprzęt na nowy wpłynie na: - skrócenie czasu leczenia pacjenta, - poprawi szybkość i precyzję wykonywanych procedur kardiologicznych, - zmniejszy ryzyko powikłań i liczbę ponownych hospitalizacji, i tym samym przełoży się na poprawę jakości świadczeń, zwiększenie dostępności i bezpieczeństwa pacjenta. Ponadto, zakup nowoczesnego sprzętu umożliwi prowadzenie dotychczas nierealizowanej koordynowanej, kompleksowej rehabilitacji kardiologicznej, co odpowiada aktualnym zapisom z Mapy potrzeb zdrowotnych w zakresie kardiologii oraz priorytetom w ochronie zdrowia dla woj. mazowieckiego.</t>
  </si>
  <si>
    <t>RPMA.06.01.00-14-8612/17-03</t>
  </si>
  <si>
    <t>Poprawa jakości życia mieszkańców subregionu ostrołęckiego poprzez doposażenie SPZZOZ w Wyszkowie w zakresie infrastruktury szpitalnej służącej diagnozowaniu i leczeniu chorób kardiologicznych oraz onkologicznych.</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</si>
  <si>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 odpowiedni sprzęt, którego deficyt wynika z: a) konieczności udoskonalenia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wyposażenia medycznego, technicznego i socjalno-bytowego oraz modernizację trzykondygnacyjnego budynku, w którym znajduje się oddział kardiologiczny i oddział chorób wewnętrznych w którym świadczone są usługi onkologiczne. Zakup nowoczesnej aparatury medycznej oraz wyposażenia medycznego wymaga modernizacji i przystosowaniu oddziałów do instalacji i wykorzystania nowo zakupionego sprzętu i aparatury medycznej.</t>
  </si>
  <si>
    <t>RPMA.06.01.00-14-9827/17-02</t>
  </si>
  <si>
    <t>Nowoczesny sprzęt – skuteczne leczenie w SPZZLO Warszawa-Żoliborz</t>
  </si>
  <si>
    <t>Projekt obejmuje działania zmierzające do zaspokojenia potrzeb grup docelowych (interesariuszy zidentyfikowanych w analizie potrzeb społeczno-gospodarczych i analizie popytu-pacjentów), niezbędnych do osiągnięcia celów projektu, opisanych w części C2 wniosku i Studium Wyk.Zadania i wydatki mieszczą się w zakresie kwalifikowalności wydatków.Projekt obejmuje zakup sprzętu i aparatury med.(w tym adaptacji pomieszczenia na potrzeby instalacji mammografu będącej elementem zamówienia-zakupu ww. aparatu). Zakupiony sprzęt będzie środkami trw. i będzie wykorzystywany na potrzeby AOS-poradni w których realizowane są świadczenia na rzecz pacjentów z chorobami, dla których opracowane są Mapy potrzeb zdrowotnych dla woj.maz., tj.:por.ginekologiczno-położniczej (MPZ w dziedzinach:ciąża,poród i połóg oraz opieka nad noworodkiem, nowotwory niezłośliwe, onkologia),por.kardiologicznej (chor.ukł.krążenia,naczyń obw.,nadciśnienia),chirurgii ogólnej(chor.ukł.krążenia,nowotw.niezłośliwe,chor.ukł.kostno-mięśn.),por.rehabilitacji i fizykoterapii (chor. ukł. krążenia, chor.ukł.kostno-mięśniowo-stawowego, onkologia, nowotwory niezłośliwe).Planowane jest także doposażenie POZ.Zaplanowano także zakup usługi wspierającej procesy zakupu (Pzp) i działania informacyjno-promocyjne. Szczegółowy budżet i zakres wydatków zawarty jest w Studium Wyk. i dalszych częściach wniosku.Projekt jest w fazie przygotowania,Wykonawcy wyłaniani są i będą zgodnie z ustawą Pzp oraz zasadami kwalifikowalności W wyniku projektu podmiot,jako istotny element systemu ochr.zdrowia w województwie zostanie doposażony w nowoczesny sprzęt pozwalający na zwiększenie dostępności do skoordynowanej,kompleksowej opieki z poziomu POZ i AOS,w tym do rehabilitacji i op.środowiskowej.Zwiększy się znacząco jakość opieki dla dużej liczby pacjentów,usprawni proces udzielania świadczeń-skróci czas oczekiwania i kolejka oczekujących na świadczenie,wzmocni op.środowiskowa,profilaktyka.Szczegóły w cz.C2 wniosku oraz w Studium Wykonalności.</t>
  </si>
  <si>
    <t>RPMA.06.01.00-14-9851/17-02</t>
  </si>
  <si>
    <t>Poprawa dostępu do wysokiej jakości opieki medycznej w obszarze ginekologii, kardiologii oraz POZ w powiecie sokołowskim</t>
  </si>
  <si>
    <t>Projekt pt. „Poprawa dostępu do wysokiej jakości opieki medycznej w obszarze ginekologii, kardiologii oraz POZ w powiecie sokołowskim” zakłada wyposażenie w wyroby medyczne oraz remont jednostek organizacyjnych SPZOZ w Sokołowie Podlaskim, które realizują na terenie powiatu sokołowskiego leczenie schorzeń układu krążenia, prowadzenia Podstawowej Opieki Zdrowotnej oraz diagnostyki w zakresie ginekologii i położnictwa, a także rehabilitacji. Głównym celem projektu będzie poprawa dostępu do wysokiej jakości opieki zdrowotnej w SPZOZ w Sokołowie Podlaskim poprzez doposażenie poradni kardiologicznej, ginekologiczno-położniczej i POZ. Na potrzeby Poradni Kardiologicznej SPZOZ w Sokołowie Podlaskim zaplanowano zakup aparatury medycznej w postaci zestawu do prób wysiłkowych z bieżnią, cykloergometru do stres ECHA, automatycznego aparatu do mierzenia ciśnienia tętniczego, system holterowski, rejestratory holtera, aparaty do echa serca, aparat EKG i holtery. Na potrzeby przychodni POZ należących do SPZOZ w Sokołowie Podlaskim zaplanowano zakup mobilnych EKG, spirometrów, wagi z większym zakresem, lamp bezcieniowych jednoogniskowych oraz EKG z wózkami. Na potrzeby Poradni Ginekologiczno- Położniczej w Sokołowie Podlaskim zaplanowano zakup aparatury medycznej w postaci aparatu do elektronizacji, KTG do ciąży bliźniaczej oraz aparatu USG. Poza tym zaplanowano remont 5 sanitariatów, które zostaną przystosowane do potrzeb osób niepełnosprawnych, a które stanowić będą niezbędne zaplecze poradni specjalistycznych, gdzie pacjenci przygotowywać się będą do planowanego do realizacji badania. W ramach kosztów niekwalifikowalnych zaplanowano wyposażenie Poradni Rehabilitacyjnej w stół Bobath na czterech kółkach, stół rehabilitacyjne 7-sekcyjny z funkcją Pivota oraz aparat do krioterapii. W wyniku realizacji projektu zakłada się zwiększenie ilości realizowanych badań do 4 725 (w tym wprowadzenie nowych zabiegów tj. krioterapii, a także skrócenie czasu oczekiwania na badania o 10%.</t>
  </si>
  <si>
    <t>SAMODZIELNY PUBLICZNY ZAKŁAD OPIEKI ZDROWOTNEJ W SOKOŁOWIE PODLASKIM</t>
  </si>
  <si>
    <t>RPMA.06.01.00-14-9862/17-03</t>
  </si>
  <si>
    <t>WZROST KOORDYNACJI POZ I AOS POPRZEZ WZMOCNIENIE INFRASTRUKTURY NZOZ - APASJONATA W SIEDLCACH</t>
  </si>
  <si>
    <t>Cel głów.: Zwiększenie jakości i dostępności diagnostyki w POZ oraz koordynacji pomiędzy POZ/AOS w zakresie chorób stanowiących szczególny problem epidemiologiczny w woj. mazowieckim, przez zakup 3 środków trwałych dla POZ w Siedlcach, w 2018 r. Cele szczeg. (zakres) to: I. Zwiększenie dostępności i jakości skoordynowanych z AOS usług POZ przez zakup wyposaż. i aparatury medycznej (3 szt.) dla poradni POZ tj. 1) Holtera RR (ciśnieniowy)- 1 szt; 15 000 zł, 2) Holtera EKG- 1 szt; 10 000 zł 3) USG-1 szt; 300 000 zł. II. Wdrożenie wysokiego standardu opieki w POZ obejmującego zgod. z Policy Paper szybki dostęp do: - profilaktyki, diagnostyki, leczenia i rehabilitacji we współpracy (na pds.umowy) z AOS (m.in. kardiolog, psycholog i dietetyk)- które obejmą: 1) 1 850 odbiorców w POZ w tym objętych opieką skoordynowaną; 2) opiekę środowiskową dla ok 10% pacjentów-zgodnie z Ogólnoeuropejskimi wytycznymi dot. przejścia do op. zdeinstytucjonalizowanej i KPPUiWS; 3)Rehabilit.kardiolog. oraz psychologicz. w tym świadczoną na pods.planów rehabilit. skierow.do wszystkich gr.wiekow. w POZ we współpracy z AOS. POZ: -notuje wskaź. płynn. powyżej 1 i rentowności powyżej 0 od momentu utworzenia dział.; -wskaźnik efekt. fin. (liczba podmiotów) wynosi 63 550,03 euro czyli mniej niż 3 123 402 euro. -śr. wartość dofinans. UE w przeliczeniu na jedno urządzenie wynosi 21 183,34 euro, czyli mniej niż 23373 euro. -ubiega się o dofinansowanie niższe niż 188 euro/os.objęte ulepsz.usługami, a dokładnie 31,31 euro/os.. -obejm.powiat gdzie wskaź.liczby świadczeń POZ na 10 tys. w tym dla gr 65 + i 0-5 jest wyższy niż wart. dla woj. Cele I i II zostaną zrealizowane w zad.1, zakładają zakup (forma) w trybie zas. konkurenc. (metoda) urządzeń medycznych i wyposażenia. Bezpośrednim użytkownikiem zakup. urządzeń i realizatorem proj. będzie Wnioskodawca posiadający kontrakt z NFZ na POZ. Grupa odbiorców- zgod. z kontraktem z NFZ obejmie os. ubezpiecz. z woj. Mazowieckiego i Polski.</t>
  </si>
  <si>
    <t>DARIUSZ WĘGLEWICZ NIEPUBLICZNY ZAKŁAD OPIEKI ZDROWOTNEJ "APASJONATA"</t>
  </si>
  <si>
    <t>RPMA.06.01.00-14-9930/17-02</t>
  </si>
  <si>
    <t>Poprawa jakości i dostępności świadczonych usług medycznych i diagnostycznych oraz wsparcie opieki koordynowanej przez Samodzielny Publiczny Zakład Opieki Zdrowotnej PIASTUN w Piastowie</t>
  </si>
  <si>
    <t>Projekt pt.: „Poprawa jakości i dostępności świadczonych usług medycznych i diagnostycznych oraz wsparcie opieki koordynowanej przez SP ZOZ PIASTUN w Piastowie” realizowany będzie przez Miasto Piastów. Użytkownikiem / Operatorem powstałej infrastruktury i realizatorem działań będzie: Samodzielny Publiczny Zakład Opieki Zdrowotnej PIASTUN w Piastowie, który jako jednostka organizacyjna realizuje zadania własne Gminy Miasto Piastów z zakresu ochrony zdrowia. CELEM GŁÓWNYM PROJEKTU jest: „Poprawa jakości i dostępności świadczonych usług medycznych i diagnostycznych oraz wsparcie opieki koordynowanej przez SP ZOZ PIASTUN w Piastowie”. ZAKRES PROJEKTU obejmuje następujące zadania: Zadanie nr 1: Zakup sprzętu medycznego dla SP ZOZ PIASTUN w Piastowie; Zadanie nr 2: Zakup radiologicznego systemu informatycznego klasy RIS/PACS/WEB wraz ze stacją lekarską i duplikatorem; Zadanie nr 3: Integracja urządzeń z dziedzinowym systemem HIS; Zadanie nr 4: Wymagane licencje; Zadanie nr 5: Prace adaptacyjno – montażowe; Zadanie nr 6: Promocja projektu. GRUPY DOCELOWE: - Samodzielny Publiczny Zakład Opieki Zdrowotnej PIASTUN w Piastowie – podmiot prowadzący działalność leczniczą, funkcjonujący w publicznym systemie ochrony zdrowia, - pacjenci – obawiający się o swoje zdrowie i oczekujący fachowej oraz sprawnej opieki medycznej w zakresie profilaktyki i leczenia chorób, które są istotną przyczyną dezaktywizacji zawodowej; - mieszkańcy Piastowa, powiatu pruszkowskiego i regionu, którym zależy na szybkim dostępie do nowoczesnej i profesjonalnej opieki medycznej w zakresie chorób, które są istotną przyczyną dezaktywizacji zawodowej; - społeczeństwo miasta Piastów, powiatu pruszkowskiego, województwa mazowieckiego, którego jakość życia ulegnie poprawie poprzez zapewnienie wyższego standardu opieki medycznej. Projekt jest zgodny z MAPAMI POTRZEB ZDROWOTNYCH dla województwa mazowieckiego przyjętymi przez Ministerstwo Zdrowia i obowiązującymi na dzień ogłoszenia konkursu.</t>
  </si>
  <si>
    <t>MIASTO PIASTÓW</t>
  </si>
  <si>
    <t>RPMA.06.01.00-14-9933/17-03</t>
  </si>
  <si>
    <t>Doposażenie Samodzielnego Publicznego Zespołu Opieki Zdrowotnej w Mińsku Mazowieckim w sprzęt medyczny w zakresie Podstawowej Opieki Zdrowotnej i Ambulatoryjnej Opieki Specjalistycznej</t>
  </si>
  <si>
    <t>Przedmiotem projektu jest zakup sprzętu medycznego do świadczenia usług zdrowotnych w zakresie POZ i AOS celem podwyższenia jakości i efektywności świadczonych usług zdrowotnych. W szczególności planowane jest: 1. WYPOSAŻENIE PORADNI „K”: aparat ktg; aparat usg do badań położniczo ginekologicznych-1;fotel ginekologiczny sterowany elektrycznie; lampa bezcieniowa typu LED mocowań do sufitu lub do ściany. 2. WYPOSAŻENIE PRACOWNI ENDOSKOPOWEJ: Videogastroskop; Videokolonoskop; Tor wizyjny z wyposażeniem; Diatermia endoskopowa; Myjnia do endoskopów; Szafa endoskopowa; System dokumentacji badań 3. WYPOSAŻENIE PRACOWNI CT - Zakup tomografu - Urządzenie umożliwiające akwizycję minimum 16 nienakładających się warstw o grubości &lt; 1 mm. 4. WYPOSAŻENIE PRACOWNI DIAGNOSTYKI OBRAZOWEJ (Ucyfrowienie): Nowy aparat RTG+ucyfrowienie istniejącego; Nowy aparat RTG zęba; 10 stacji poglądowych; Serwer + 2 macierze do przechowywania obrazów; Endoskopia (komputer + integracja HIS) Licencje na aparaty USG. Wnioskodawca rozpoczął realizacje projektu od Dostawy i montażu tomografu komputerowego z wyposażeniem (Umowa zawarta w dniu 11.05.2017). Pozostałe procedury przetargowe uruchomione zostaną w II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Zakupione środki trwałe będą częściowo wykorzystywane w celu uzyskiwania przychodów z działalności komercyjnej poza systemem publicznym w związku z czym tę część wydatków proporcjonalnie wydzielono (na podst. proporcji przychodów z systemu publicznego i pozapublicznego ) i przeniesiono do wydatków niekwalifikowalnych projektu.</t>
  </si>
  <si>
    <t>SAMODZIELNY PUBLICZNY ZESPÓŁ OPIEKI ZDROWOTNEJ W MIŃSKU MAZOWIECKIM</t>
  </si>
  <si>
    <t>RPMA.06.01.00-14-9936/17-02</t>
  </si>
  <si>
    <t>„Zakup wyposażenia i aparatury medycznej służącej rozwojowi Podstawowej Opieki Zdrowotnej oraz Ambulatoryjnej Opieki Specjalistycznej w SP ZOZ w Nowym Mieście nad Pilicą”</t>
  </si>
  <si>
    <t>Inwestycja obejmuje zakup sprzętu oraz aparatury wysokospecjalistycznej na potrzeby świadczonych usług zdrowotnych. Ponadto zakłada zakup sprzętu oraz wyposażenia technologicznego sterylizatorni wraz z towarzyszącymi pracami związanymi z adaptacją i remontem pomieszczeń oraz instalacją i uruchomieniem dostarczonego sprzętu. W wyniku inwestycji nastąpi wzmocnienie potencjału szpitala w zakresie świadczeń zdrowotnych w ramach Ambulatoryjnej Opieki Specjalistycznej oraz Podstawowej Opieki Zdrowotnej w zakresie diagnostyki i leczenia w obszarze ginekologii i położnictwa oraz pediatrii i neonatologii. Nowy sprzęt zwiększy możliwości szpitala w zakresie rozwoju opieki koordynowanej (dotyczy. współpracy oddziałów . szpitalnych z poradnią – AOS, Podstawowa Opieką Zdrowotną) a także zapewni poszerzenie oferty usług zdrowotnych i zdeinstytucjonalizowanych form opieki nad pacjentem. Osiągnięty zostanie cel główny projektu - zwiększenie dostępności i poprawa jakości opieki zdrowotnej. Rozwiązania są adekwatne do skali potrzeb - wynikającej z liczby mieszkańców obszaru oddziaływania projektu, w tym w odniesieniu do świadczeń z zakresu ginekologii i położnictwa. Grupą docelową są mieszkańcy Nowego MIasta nad Pilicą oraz okilcznych miejscowości powiatu grójeckiego a także sąsiednich powiatów. Projekt realizowany będzie w Szpitalu w Nowym Mieście nad Pilicą, będącym podmiotem leczniczym działającym w publicznym. systemie ochrony zdrowia, udzielającym świadczeń opieki zdrowotnej na podstawie kontraków z NFZ. 07R-4-40012-02-01-2011-2017 Ambulatoryjna opieka specjalistyczna; 07R-4-00012-03-07-2011-2017 Leczenie szpitalne w izbie przyjęć; 07R-4-40012-05-01-2011-2016 Rehabilitacja lecznicza; 07R-4-40012-01-01-2016/16 Podstawowa opieka zdrowotna; 07R-4-40012-01-01-2016/16 Podstawowa opieka zdrowotna - nocna i świąteczna opieka zdrowotna.</t>
  </si>
  <si>
    <t>RPMA.06.01.00-14-9941/17-03</t>
  </si>
  <si>
    <t>Poprawa jakości udzielanych świadczeń zdrowotnych poprzez przebudowę Bloku Operacyjnego i Oddziału Anestezjologii i Intensywnej Terapii Szpitala SPZOZ w Siedlcach wraz z doposażeniem w specjalistyczny sprzęt medyczny oraz Utworzenie oddziału rehabilitacji kardiologicznej stacjonarnej i dziennej w SPZOZ w Siedlcach wraz z dostosowaniem infrastruktury oraz zakupem sprzętu medycznego</t>
  </si>
  <si>
    <t>Na projekt składają się dwa zadania wynikające z planów inwestycyjnych dla subregionów objętych OSI problemowymi, w szczególności obejmuje obszar Miasta Siedlce, Powiatu Siedleckiego, Powiatu Węgrowskiego, Powiatu Sokołowskiego, Powiatu Łosickiego i Powiatu Garwolińskiego. W dokumencie RIT aktualizowanym dnia 02.10.2017r. wskazano, że Oddział Anestezjologii i Intensywnej Terapii (OAiIT) oraz Blok Operacyjny w SPZOZ w Siedlcach stanowią ważne ogniwa w opiece nad najciężej chorymi z obszaru subregionu siedleckiego, a podjęcie działań, które zwiększą dostępność tego typu usług dla pacjentów z subregionu siedleckiego jest bardzo ważne. Blok operacyjny w SPZOZ w Siedlcach świadczy usługi na rzecz pacjentów między innymi onkologicznych, chirurgicznych i ginekologicznych. Obecny stan bloku operacyjnego uniemożliwia przewidywalne i systematyczne prowadzenie planowych operacji chirurgicznych. Przedmiotem jest przebudowa Bloku Operacyjnego i Oddziału Anestezjologii i Intensywnej Terapii Szpitala SPZOZ w Siedlcach wraz z doposażeniem w specjalistyczny sprzęt medyczny. Ponadto w II wiązce pod numerem 2.2. pod tytułem „Utworzenie Oddziału Rehabilitacji Kardiologicznej Stacjonarnej i Dziennej w SPZOZ w Siedlcach wraz z dostosowaniem infrastruktury oraz zakupem sprzętu medycznego” widnieje Utworzenie Oddziału Rehabilitacji Kardiologicznej w SP ZOZ w Siedlcach poprzez nadbudowanie piętra istniejącego szpitala i utworzenie Oddziału Rehabilitacji obok Oddziału Kardiologicznego w pełni realizującego wymagania Ustawy oraz zaspokajając popyt na świadczenie usług rehabilitacji stacjonarnej (15 łóżek) i dziennej (10 łóżek). W ramach projektu zakupione zostanie 95 szt. wyrobów medycznych. Wszystkie urządzenia są energooszczędne i zapewnią pozytywny wpływ na środowisko naturalne poprzez zmniejszenie emisji w porównaniu do tradycyjnych urządzeń.</t>
  </si>
  <si>
    <t>RPMA.06.01.00-14-9961/17-03</t>
  </si>
  <si>
    <t>Poprawa jakości i dostępności świadczeń zdrowotnych w Mazowieckim Szpitalu Wojewódzkim im. św. Jana Pawła II w Siedlcach Sp. z o.o. (poprzednio: Poprawa jakości i dostępności świadczeń zdrowotnych w Mazowieckim Szpitalu im. dr. Teodora Dunina w Rudce)</t>
  </si>
  <si>
    <t>Projekt pt. „Poprawa jakości i dostępności świadczeń w Mazowieckim Szpitalu [...] ” zakłada wyposażenie w wyroby medyczne poradni specjalistycznych, a także planowanej do utworzenia przychodni podstawowej opieki zdrowotnej w Spółce, które realizują/będą realizować na terenie powiatu mińskiego leczenie schorzeń układu krążenia, układu oddechowego oraz układu kostno-stawowo-mięśniowego. Choroby z ww. grup stanowią zgodnie z Narzędziem nr 13 Policy Paper dla ochrony zdrowia, schorzenia stanowiące istotną przyczynę dezaktywizacji zawodowej. Głównym celem projektu będzie poprawa dostępu do wysokiej jakości opieki zdrowotnej w zakresie chorób układu krążenia, układu ruchu oraz układu oddechowego na terenie powiatu mińskiego i województwa mazowieckiego. Na potrzeby Poradni Kardiologicznej w Spółce zaplanowano zakup 4 szt. rejestratorów EKG z oprogramowaniem, 4 szt. rejestratorów ciśnieniowych z oprogramowaniem, 2 szt. aparatu EKG 12-kanałowego, aparat USG, zestaw do badań wysiłkowych z bieżnią oraz cykloergometr. Poradnia Gruźlicy i Chorób Płuc zostanie wyposażona w 2 polisomnografy, 2 aparaty typu Auto CPAP do badania zaburzeń snu, 3 videobronchoskopy, myjnię do endoskopów oraz automatyczną szafę do przechowywania endoskopów. Na potrzeby poradni domowego leczenia tlenem zakupionych zostanie 150 koncentratorów tlenu, które zastąpią obecnie dzierżawione urządzenia. Dodatkowo, aby zapewnić kompleksowość opieki kardiologicznej, pulmonologicznej i rehabilitacyjnej na terenie powiatu mińskiego, a także wdrożyć opiekę koordynowaną w tym zakresie, zaplanowano zakup aparatu EKG, zestawu do spirometrii oraz zestawu do badań wad postawy do gabinetu podstawowej opieki zdrowotnej planowanego do utworzenia w ramach w Spółce (Wnioskodawca zobowiązał się do jego utworzenia przy finansowaniu z NFZ). Zakupy aparatury medycznej w ramach projektu uzupełnią działania informacyjno-promocyjne oraz przygotowanie dokumentacji aplikacyjnej na potrzeby ubiegania się o dofinansowanie</t>
  </si>
  <si>
    <t>RPMA.06.01.00-14-9972/17-01</t>
  </si>
  <si>
    <t>Modernizacja infrastruktury medycznej w SZPZLO Warszawa Praga-Północ w zakresie Podstawowej Opieki Zdrowotnej (POZ) i Ambulatoryjnej Opieki Specjalistycznej (AOS)</t>
  </si>
  <si>
    <t>Przedmiotem projektu pn. "Modernizacja infrastruktury medycznej w SZPZLO Warszawa Praga-Północ w zakresie Podstawowej Opieki Zdrowotnej (POZ) i Ambulatoryjnej Opieki Specjalistycznej (AOS)" jest zakup nowych wyrobów medycznych zgodnych z narzędziami 13/14/16 "Policy Paper" stanowiące uzupełnienie obecnie posiadanych i użytkowanych sprzętów specjalistycznych co pozwoli na rozwój podstawowej opieki zdrowotnej i ambulatoryjnej opieki specjalistycznej w SZPZLO Warszawa Praga-Północ. Poprzez realizację działań projektowych i osiągnięcie założonych wcześniej rezultatów zostanie uzyskany cel główny projektu: „Poprawa jakości i dostępności świadczeń zdrowotnych poprzez doposażenie Samodzielnego Zespołu Publicznych Zakładów Lecznictwa Otwartego Warszawa Praga-Północ”. Cel główny zostanie osiągnięty poprzez zrealizowanie celów szczegółowych: zwiększenie jakości leczenia i komfortu pacjentów, poprawę dostępności do specjalistycznych usług medycznych świadczonych w SZPZLO Warszawa Praga-Północ, a także poprzez zakup specjalistycznego sprzętu, skrócenie czasu oczekiwania na wizytę, co przyczynia się do zmniejszenia wskaźnika śmiertelności. Bezpośrednią grupą docelową, a jednocześnie adresatami tych usług medycznych będą pacjenci, którzy wymagają porad specjalistycznych i leczenia w zakresie ginekologii i położnictwa, chirurgii, kardiologii w tym również kardiologii dziecięcej, układu oddechowego i osób w nagłym zagrożeniu życia. Obiekty zostaną również wyposażone w sprzęt odpowiedni do pracowni USG i RTG, sterylizatorni, laboratorium i gabinetu zabiegowego na potrzeby udzielania porad/leczenia z zakresu chirurgii, ginekologii i położnictwa, kardiologii, kardiologii dziecięcej oraz z zakresu układu kostno-stawowo-mięśniowego i układu oddechowego. Realizacja zakresu rzeczowego inwestycji realizowana będzie zgodnie z zasadą uczciwej konkurencji i równego traktowania wykonawców/dostawców, a także zgodnie z PZP.</t>
  </si>
  <si>
    <t>SAMODZIELNY ZESPÓŁ PUBLICZNYCH ZAKŁADÓW LECZNICTWA OTWARTEGO WARSZAWA PRAGA-PÓŁNOC</t>
  </si>
  <si>
    <t>RPMA.06.01.00-14-9974/17-01</t>
  </si>
  <si>
    <t>Zakup nowoczesnego sprzętu medycznego dotyczącego Podstawowej Opieki Zdrowotnej i Ambulatoryjnej Opieki Specjalistycznej w Samodzielnym Publicznym Zakładzie Opieki Zdrowotnej w Węgrowie</t>
  </si>
  <si>
    <t>Przedmiotem projektu jest zakup sprzętu medycznego do świadczenia usług zdrowotnych w zakresie POZ i AOS celem podwyższenia jakości i efektywności świadczonych usług zdrowotnych. W szczególności planowany jest zakup sprzętu medycznego dla wyposażenia w zakresie AOS: 1. Pracowni endoskopii, 2. Pracowni tomografii komputerowej; w zakresie POZ: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</si>
  <si>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RPMA.06.01.00-14-9980/17-02</t>
  </si>
  <si>
    <t>Poprawa jakości i dostępności do świadczeń zdrowotnych wykonywanych w Powiatowym Centrum Zdrowia Sp. z o.o. w Otwocku poprzez modernizację i doposażenie poradni onkologicznej, poradni kardiologicznej oraz przychodni rejonowej przy ul. Armii Krajowej 3 w Otwocku w zakresie POZ</t>
  </si>
  <si>
    <t>Wnioskodawca jest największym podmiotem na terenie powiatu otwockiego i gmin ościennych świadczącym usługi medyczne w ramach POZ i AOS. Projekt realizowany będzie w Otwocku na działkach o nr ewid.: 6/8, 6/17, 6/23, obręb 0135 oraz na działce 42/6, obręb 046. Przedmiot projektu dotyczy modernizacji i doposażenia poradni onkologicznej i kardiologicznej przy ul. Batorego 44 oraz przychodni rejonowej przy ul. Armii Krajowej 3 w Otwocku. Projekt obejmuje wyposażenie w sprzęt i aparaturę medyczną oraz wymianę dźwigu osobowego. Celem projektu jest zaspokojenie zdiagnozowanych potrzeb zdrowotnych pacjentów PCZ, co będzie przeciwdziałać wykluczeniu społecznemu i poprawi standard życia pacjentów poprzez większą dostępność do usług zdrowotnych w tym specjalistycznych badań medycznych. Doposażenie i modernizacja gabinetów POZ i AOS oraz rehabilitacji onkologicznej i kardiologicznej w nowoczesny sprzęt medyczny, umożliwiający diagnostykę w miejscu zamieszkania chorego lub w bezpośredniej jego bliskości, pozwoli uniknąć wydłużonych hospitalizacji i wpisze się w kompleksowość świadczeń medycznych oraz przystosuje podmiot do założeń opieki koordynowanej. Celem nadrzędnym przedmiotowego projektu, zgodnie z celem działania 6.1 RPO WM, jest zwiększona jakość efektywnie świadczonych usług zdrowotnych o wysokim standardzie w priorytetowych obszarach. Beneficjentami ostatecznymi projektu będą pacjenci PCZ Sp. z o.o. w Otwocku.</t>
  </si>
  <si>
    <t>POWIATOWE CENTRUM ZDROWIA SPÓŁKA Z OGRANICZONA ODPOWIEDZIALNOŚCIĄ</t>
  </si>
  <si>
    <t>RPMA.06.01.00-14-9981/17-03</t>
  </si>
  <si>
    <t>Poprawa jakości i dostępności do świadczeń zdrowotnych wykonywanych w Powiatowym Centrum Zdrowia Sp. z o.o w Otwocku poprzez modernizację i doposażenie poradni chirurgicznej, poradni dermatologicznej, poradni endokrynologicznej oraz Przychodni Rejonowej w Otwocku przy ul. Mickiewicza 8 z zapleczem laboratoryjnym oraz RTG w zakresie POZ</t>
  </si>
  <si>
    <t>Wnioskodawca jest największy, podmiotem na terenie powiatu otwockiego i gmin ościennych świadczącym usługi medyczne w ramach POZ i AOS. Projekt zostanie realizowany na terenie nieruchomości położonych w granicach dz. ewid. o nr 6/8, 6/17, 6/23, obręb: 0135; 13/2, obręb: 01. Projekt dotyczy doposażenia AOS i POZ, w tym: poradni chirurgicznej, dermatologicznej, endokrynologicznej oraz przychodni rejonowej przy ul. Mickiewicza 8 w Otwocku z zapleczem laboratoryjnym oraz RTG w zakresie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PCZ.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placówkę do wprowadzenia opieki koordynowanej. Projekt jest odpowiedzią na oczekiwania społeczne mieszkańców powiatu otwockiego dotyczące dostępności do wysokiej jakości usług medycznych, w krótkim terminie. W trosce o dobro pacjentów z niepełnosprawnościami zaplanowano zakup aparatu RTG z mobilną przystawką umożliwiającą wykonywanie badań w różnych pozycjach np. pajetom na wózkach inwalidzkich. Beneficjentami ostatecznymi będą pacjenci PCZ Sp. z o.o. w Otwocku.</t>
  </si>
  <si>
    <t>RPMA.06.01.00-14-9982/17-01</t>
  </si>
  <si>
    <t>„Poprawa jakości i dostępności do świadczeń zdrowotnych wykonywanych w Powiatowym Centrum Zdrowia Sp. z o.o. w Otwocku poprzez modernizację i doposażenie poradni neurologicznej, poradni urologicznej, poradni ginekologiczno – położniczej z mammografią, poradni laryngologicznej dla dorosłych, poradni laryngologicznej dla dzieci, poradni okulistycznej oraz poradni leczenia zeza realizowane w partnerstwie z Przychodnią Medycyny Rodzinnej Centrum Niepubliczny Zakład Opieki Zdrowotnej w Otwocku”</t>
  </si>
  <si>
    <t>Przedmiotowy projekt realizowany będzie w partnerstwie: Powiatowego Centrum Zdrowia Sp. z o.o. z siedzibą w Otwocku - Lidera projektu oraz Przychodni Medycyny Rodzinnej Centrum Niepubliczny Zakład Opieki Zdrowotnej w Otwocku. Projekt zostanie zrealizowany na terenie nieruchomości położonych w granicach działek o nr ew.: 6/17; 6/8; 6/23 obręb 0135, przy ulicy Batorego 44 w Otwocku, 42/6 obręb 0046, przy ulicy Armii Krajowej 3 w Otwocku, 19/22 i 20/1 obręb 0046 przy ulicy Andriollego 36 w Otwocku. Projekt dotyczy doposażenia AOS i POZ, w tym: poradni neurologicznej, urologicznej, ginekologiczno – położniczej z mammografią, laryngologicznej dla dorosłych i dla dzieci, okulistycznej i leczenia zeza oraz poradni działającej w ramach POZ. Projekt obejmuje wyposażenie przedmiotowych poradni w aparaturę medyczną i sprzęt medyczny. Głównym celem projektu jest zwiększenie jakości efektywnie świadczonych usług zdrowotnych o wysokim standardzie w priorytetowych obszarach oraz poprawa jakości i dostępności do usług świadczonych przez partnerów projektu. W wyniku realizacji projektu wzrośnie jakość i dostępność do usług medycznych świadczonych przez placówki objęte projektem, w szczególności w zakresie POZ i AOS. Przyczyni się to do obniżenia niekorzystnych trendów demograficznych.Wyposażenie poradni w nowoczesny sprzęt i aparaturę medyczną umożliwi pacjentom szybką diagnostykę w bezpośredniej odległości od swojego miejsca zamieszkania na poziomie opieki ambulatoryjnej bez konieczności diagnostyki w warunkach szpitalnych, która skutkuje czasową biernością pacjenta na rynku pracy. Niniejszy projekt dostosowuje placówki do wprowadzenia opieki koordynowanej. Projekt jest odpowiedzią na oczekiwania społeczne mieszkańców powiatu otwockiego dotyczące dostępności do wysokiej jakości usług medycznych, w krótkim terminie, w pobliżu swojego miejsca zamieszkania. Beneficjentami ostatecznymi będą pacjenci PCZ Sp. z o.o. w Otwocku i Przychodni Medycyny Rodzinnej Centrum NZOZ w Otwocku.</t>
  </si>
  <si>
    <t>POWIATOWE CENTRUM ZDROWIA SP. Z O.O.</t>
  </si>
  <si>
    <t>RPMA.06.01.00-14-9994/17-01</t>
  </si>
  <si>
    <t>Inwestycje w SPZZOZ w Wyszkowie i NZOZ POZ w Rząśniku, w zakresie świadczeń AOS i POZ</t>
  </si>
  <si>
    <t>Potrzeba realizacji projektu wynika ze zdiagnozowanych przez Wnioskodawcę problemów o charakterze wewnętrznym i systemowym, w tym, niewystarczające wyposażenie w sprzęt Wnioskodawcy w stosunku do potrzeb pacjentów. Z uwagi na rosnące zapotrzebowanie pacjentów objętych środowiskowymi formami opieki, konieczne staje się wyposażenie personel Wnioskodawcy wodpowiedni sprzęt, którego deficyt wynika z: a) konieczności udoskonale nia udogodnień dla osób niepełnosprawnych, celem ograniczenia ich barier w dostępie do usług medycznych; b) konieczności dostosowania pomieszczeń do potrzeb nowoczesnych metod leczenia oraz zakupionego sprzętu, c) brak zdefiniowanego, usystematyzowanego modelu opieki koordynowanej u Wnioskodawcy, co wynika m.in. z obecnego braku sprzętu Ponadto, dzięki ścisłej współpracy z NFZ opieka koordynowana wdrożona u Wnioskodawcy będzie spójna z rozwiązaniami modelowymi opracowanymi na poziomie krajowym. Projekt odpowiada na wskazane problemy i przyczynia się do ich rozwiązania. Dzięki zakupionemu sprzętowi SPZZOZ w Wyszkowie oraz NZOZ POZ Rząśnik w rozszerzy dotychczasową działalność - pacjenci uzyskają możliwość wykonywania badań, także specjalistycznych. Nowe usługi skierowane są do wszystkich pacjentów Wnioskodawcy, niezależnie od płci, wieku, w szczególności do osób starszych i z niepełnosprawnościami. Możliwe i realne stanie się prowadzenie, przy współpracy z innymi podmiotami leczniczymi, opieki koordynowanej, zapewniającej kompleksowość i ciągłość opieki, nastawionej na wynik, z pacjentem w centrum uwagi. Projekt przewiduje zakup sprzętu medycznego, specjalistycznych ambulansów sanitarnych wraz z wyposażeniem oraz instalację windy osobowej w SPZZOZ w Wyszkowie w celu znoszenia barier dla osób z niepełnosprawnościami.</t>
  </si>
  <si>
    <t>RPMA.06.01.00-14-A001/17-04</t>
  </si>
  <si>
    <t>Zwiększenie możliwości leczniczych SP ZZOZ w Kozienicach w zakresie chorób układu krążenia, onkologicznych, kostno-stawowo-mięśniowych i układu oddechowego poprzez zakup aparatury diagnostycznej, centralizację AOS i współpracę z POZ oraz uruchomienie pracowni endoskopii</t>
  </si>
  <si>
    <t>Projekt będący przedmiotem wniosku o dofinansowanie polega na przeprowadzeniu modernizacji Pracowni rentgenodiagnostyki ogólnej, Poradni chirurgii ogólnej, Poradni chirurgii urazowo-ortopedycznej, Poradni ginekologicznej, Poradni kardiologicznej, POZ oraz utworzeniu Pracowni endoskopii w SP ZZOZ w Kozienicach poprzez zakup nowoczesnego sprzętu medycznego i odpowiednim dostosowaniu pomieszczenia RTG. Celem głównym projektu jest poprawa efektywności opieki medycznej w regionie kozienickim poprzez zakup specjalistycznej aparatury. Zostanie on osiągnięty poprzez realizację celów szczegółowych tj. zwiększenie efektywności kosztowej działania, dzięki zastosowaniu nowoczesnej aparatury medycznej; reorganizację poradni w celu maksymalizacji wykorzystania infrastruktury i personelu medycznego; skrócenie czasu oczekiwania pacjentów na świadczenia zdrowotne, zwiększenie ilości świadczeń zdrowotnych o wysokich standardach jakościowych, skrócenie czasu indywidualnych hospitalizacji oraz przyspieszenie powrotu do zdrowia pacjentów. Odbiorcami końcowymi projektu będą bezpośredni użytkownicy obiektów SP ZZOZ tj. pacjenci i pracownicy placówki, ale również, mając na uwadze sytuację epidemiologiczno-demograficzną, zgodnie z mapą potrzeb zdrowotnych dla kardiologii, onkologii, układu oddechowego, układu kostno-mięśniowego - także potencjalnie mieszkańcy Kozienic, przedsiębiorcy prowadzący działalność na jej terenie oraz turyści i osoby odwiedzające miasto. Projekt polega na zakupie wyposażenia i sprzętu medycznego na potrzeby Pracowni rentgenodiagnostyki ogólnej, Poradni chirurgii ogólnej, Poradni chirurgii urazowo-ortopedycznej, Poradni ginekologicznej, Poradni kardiologicznej, POZ dostosowaniu pomieszczenia RTG oraz nowo tworzonej Pracowni endoskopii.</t>
  </si>
  <si>
    <t>RPMA.06.01.00-14-A104/17-02</t>
  </si>
  <si>
    <t>Rozbudowa i modernizacja wraz z zakupem wyposażenia Oddziału Urologii i Onkologii Urologicznej, modernizacja wraz z zakupem wyposażenia Oddziału Chirurgii Ogólnej i Naczyniowej Mazowieckiego Szpitala Wojewódzkiego w Siedlcach Sp. z o.o.</t>
  </si>
  <si>
    <t>Celem zaplanowanych działań jest wyposażenie Oddziału Chirurgii Ogólnej i Naczyniowej oraz Oddziału Urologii i Onkologii Urologicznej w nowoczesną aparaturę medyczną umożliwiającą prowadzenie skutecznej terapii oraz diagnostyki chorób powodujących dezaktywację zawodową takich jak nowotwory (nerek, dróg moczowych), choroby układu krążenia oraz powikłania naczyniowe związane z cukrzycą. Zaplanowane prace budowlane umożliwią dostosowanie pomieszczeń do właściwego wykorzystania zakupionej aparatury oraz dostosowanie rozwiązań programowych, funkcjonalnych i użytkowych do aktualnych potrzeb i wymagań (higieniczno – sanitarnych, w zakresie ochrony przeciwpożarowej, potrzeb osób niepełnosprawnych, obowiązujących przepisów, norm i normatywów budowlanych. Etapy realizacji projektu: 1. Prace przygotowawcze i projektowe 2. Wykonanie robót demontażowych, budowlanych i instalacyjnych, w tym: a. roboty budowlane (rozbiórkowe, murarskie i betoniarskie, prace wykończeniowe), b. roboty instalacyjne (w tym elektryczne, teletechniczne, sanitarne, wentylacji mechanicznej, gazów medycznych) 3. Zakup aparatury medycznej i wyposażenia technologicznego.</t>
  </si>
  <si>
    <t>RPMA.06.01.00-14-A105/17-04</t>
  </si>
  <si>
    <t>Podniesienie poziomu opieki zdrowotnej w SP ZZOZ w Przasnyszu w celu poprawy bezpieczeństwa zdrowotnego pacjenta oraz jakości usług medycznych.</t>
  </si>
  <si>
    <t>Projekt dotyczy poprawy dostępności i jakości do usług medycznych poprzez zakup lepszego i nowocześniejszego sprzętu medycznego. Projekt ten będzie realizowany w szpitalu w Przasnyszu, który mieści się na terenie Powiatu Przasnyskiego w województwie mazowieckim. Realizując powyższe zadania, Szpital zapewni wysoką jakość usług i bezpieczeństwo pacjenta, a także podniesie jakość i dostępność świadczeń medycznych udzielanych w zakresie ochrony zdrowia. Inwestycja realizować będzie cel wiodący jakim jest poprawa jakości życia mieszkańców obszarów funkcjonalnego subregionu ostrołęckiego poprzez zwiększenie dostępności i jakości świadczonych usług zdrowotnych, profilaktyki zdrowotnej w ramach specjalistycznego sprzętu medycznego zakupionego w ramach RIT. Niniejszy projekt jest zgodny z Policy Paper oraz mapami potrzeb zdrowotnych opublikowanymi przez Ministerstwo Zdrowia. Zakupiony sprzęt medyczny będzie wykorzystywany zarówno dla leczenia szpitalnego, jak również AOS. W projekcie nie przewidziano prac budowlanych.</t>
  </si>
  <si>
    <t>SAMODZIELNY PUBLICZNY ZESPÓŁ ZAKŁADÓW OPIEKI ZDROWOTNEJ W PRZASNYSZU</t>
  </si>
  <si>
    <t>RPMA.06.01.00-14-A117/18-02</t>
  </si>
  <si>
    <t>Poprawa jakości świadczeń zdrowotnych SPZOZ w Węgrowie poprzez doposażenie w nowoczesny sprzęt medyczny</t>
  </si>
  <si>
    <t>Przedmiotem projektu jest zakup sprzętu medycznego w zakresie wyposażenia pracowni i oddziałów SPZOZ dla celów leczenia schorzeń wewnętrznych, w tym typu: onkologicznego, kardiologicznego, gastrycznego, układu mięśniowo - stawowego celem podwyższenia jakości i efektywności świadczonych usług zdrowotnych dla wszystkich kategorii wiekowych pacjentów. W szczególności planowany jest zakup sprzętu medycznego dla wyposażenia w zakresie AOS: 1. Pracowni endoskopii, 2. Pracowni tomografii komputerowej, zakup urządzeń diagnostycznych: USG oraz ucyfrowienie urządzeń służącym przeprowadzaniu badań RTG i mammografii. W związku z realizacją projektu Wnioskodawca planuje uruchomić procedury przetargowe w I połowie 2018 r, a zakończenie realizacji projektu przewidziane jest na połowę 2019r. W ramach promocji będzie wykonana tablica informacyjna i pamiątkowa oraz naklejki na sprzęt medyczny. Wnioskodawca dysponuje zarówno kadrą medyczną niezbędną do obsługi planowanego do zakupu sprzętu, jak też infrastrukturą techniczną niezbędną do instalacji i użytkowania wyrobów medycznych objętych projektem. Przedsięwzięcie nie podlega procedurze Oceny Oddziaływania na Środowisko. Środki finansowe na realizację inwestycji pochodzić będą z EFRR w wysokości do 80% kosztów kwalifikowanych, zawierających również podatek VAT oraz ze środków własnych. Zakupione środki trwałe będą częściowo (do 5%) wykorzystywane w celu uzyskiwania przychodów z działalności komercyjnej poza systemem publicznym w związku z czym tę część wydatków proporcjonalnie wydzielono (na podst. źródeł przychodów system publiczny-pozabubliczny).</t>
  </si>
  <si>
    <t>RPMA.06.01.00-14-A137/18-03</t>
  </si>
  <si>
    <t>Poprawa jakości udzielanych świadczeń dla osób z chorobami układu krążenia i w stanach krytycznych w Wojewódzkim Szpitalu Zespolonym w Płocku</t>
  </si>
  <si>
    <t>W ramach Projektu zaplanowano działanie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W ramach inwestycji zostanie zakupiony sprzęt służący w szczególności do diagnostyki i leczenia schorzeń kardiologicznych oraz pacjentów znajdujących się w bezpośrednim zagrożeniu życia, spowodowanym chorobą, w tym chorobą onkologiczną lub urazem, jak również dostosowanie zakresu udzielanych świadczeń do zapotrzebowania warunkowanego trendami demograficznymi w zasięgu działalności szpitala. Aparatura i sprzęt przeznaczone są dla Oddziału Kardiologicznego, Oddziału Anestezjologii i Intensywnej Terapii, Oddziału Nefrologicznego, Oddziału Ginekologiczno - Położniczego, Oddziału Neonatologicznego, Oddziału Dziecięcego, Szpitalnego Oddziału Ratunkowego, Oddziału Neurologicznego, Oddziału Wewnętrznego, Oddziału Onkologicznego, I i II Oddziału Chirurgii Ogólnej i Onkologicznej, Bloku Operacyjnego, POZ oraz Poradni Specjalistycznych: Kardiologicznej, Nefrologicznej, Neurologicznej i będą wykorzystywane na potrzeby schorzeń kardiologicznych i przez pacjentów znajdujących się w stanach krytycznych w 100%. Ww. komórki działają w strukturach istniejących budynków. Finansowanie inwestycji odbędzie się w ramach płatności zaliczkowej. Okres trwałości nie jest zagrożony, funkcjonowanie Szpitala jest uzasadnione w kontekście map potrzeb zdrowotnych i zgodny z Policy Paper. Świadczenia medyczne udzielane przez szpital są finansowane ze środków publicznych w ramach kontraktu NFZ.</t>
  </si>
  <si>
    <t>RPMA.06.01.00-14-A209/18-03</t>
  </si>
  <si>
    <t>Rozbudowa, modernizacja i doposażenie Szpitala w Iłży w celu zwiększenia dostępności usług medycznych SPZZOZ Szpital w Iłży (sprzęt medyczny)</t>
  </si>
  <si>
    <t>Celem głównym projektu jest poprawa jakości oraz dostępności usług medycznych, z zakresu rehabilitacji, chirurgii, ginekologii, położnictwa, kardiologii, dermatologii i okulistyki, jakie świadczone są przez należące do SPZZOZ Szpital w Iłży jednostki: Dział Anestezjologii i Intensywnej Terapii, Pracownia RTG, Dział Chorób Wewnętrznych, Dział Pediatrii, Izba Przyjęć, Pracownia Endoskopowa, Dział Ginekologii i Położnictwa z Opieką nad Noworodkiem. Realizacja celu głównego zostanie dokonana poprzez zakup specjalistycznego sprzętu medycznego. Projekt będzie realizowany w latach 2017-2018 w budynkach Szpitala przy ul. dr Anki 4. W wyniku rzeczowej realizacji projektu zostanie zakupiony następujący sprzęt medyczny: pompa infuzyjna 2 strzykawkowa ze statywem - 4 szt., respirator noworodkowy 1 szt., resporator dla dorosłych 1 szt., tomograf komputerowy 16 rzędowy - 1 szt. , pulsoksymetr – 2 szt., aparat Ekg na wózku jezdnym - 1 szt., defibrylator (Life Pack) - 1 szt., wózek ratunkowy – 2 szt., kardiomonitor- 3 szt., gastroskop - 1 szt., stół zabiegowy – 1 szt., lampa zabiegowa na wózku jezdnym 1 szt., kolposkop - 1 szt., amnioskop z osprzętem - 1 szt., diatermia – 1 szt., stół ginekologiczny z napędem elektrycznym i osprzętem - 1 szt., pompa infuzyjna 2 strzykawkowa ze statywem - 3 szt., fotel ginekologiczny - 1 szt., aparat KTG z głowicami - 2 szt., ssak elektryczny ze statywem - 1 szt., Rejestrator EKG Holter - 2 szt., Rejestrator ciśnieniowy Holter - 2 szt., Holter EKG – 1 szt., System długotrwałego monitorowania ciśnienia tętniczego krwi - 1 szt., System do zestawu do prób wysiłkowych z bieżnią - 1 szt., Kardiomonitor - 2 szt, Waga najazdowa dla osób otyłych - 1 szt., Łóżko kardiologiczne z wagą i przechyłem - 2 szt., Łóżko kardiologiczne - 3 szt., Pompa infuzyjna dwustrzykawkowa - 3 szt., Wózek do przewożenia chorych w pozycji leżącej z regulacją wysokości - 1 szt.,Wózek do transportu leków oraz sprzętu medycznego – 2 szt.</t>
  </si>
  <si>
    <t>SPZZOZ SZPITAL W IŁŻY</t>
  </si>
  <si>
    <t>RPMA.06.01.00-14-A242/18-03</t>
  </si>
  <si>
    <t>Modernizacja infrastruktury i wyposażenia medycznego w SPZOZ – ZZ w Makowie Mazowieckim.</t>
  </si>
  <si>
    <t>Przedmiotem projektu jest modernizacja infrastruktury i wyposażenia medycznego dla kardiologii i onkologii w SPZOZ-ZZ w Makowie Mazowieckim. Celem jest poprawa jakości świadczonych usług medycznych. Realizacja celu odbędzie się poprzez zakup aparatury medycznej. Inwestycja została zgłoszona w Planie Inwestycyjnym i została uznana za zasadną i odpowiadającą aktualnym potrzebom wynikającym z map potrzeb zdrowotnych dla Województwa Mazowieckiego. Można uznać również, że chociaż Szpital w Makowie Mazowieckim nie posiada oddziałów kardiologicznego i onkologicznego, to jest placówką stanowiącą pierwsze ogniwo w procesie leczenia chorób z zakresu kardiologii i onkologii, do której zgłaszają się pacjenci wymagający wstępnej diagnozy a następnie są leczeni bądź kierowani do dalszego leczenia tych schorzeń. Zakres rzeczowy projektu stanowią: Modernizacja i wyposażenie stacji dializ. Zakup Łóżek i i wózków transportowych Zakup respiratorów Zakup wyposażenia bloku operacyjnego Zakup aparatury do diagnostyki obrazowej Modernizacja Systemów wentylacyjno klimatyzacyjnych Zakup Systemów Monitorujących (kardiologicznych) Grupę docelową projektu stanowią mieszkańcy powiatu makowskiego (45 845 osób- GUS 2015r.) oraz pacjenci z okolicznych gmin i powiatów ( subregion ostrołęcki objęty planem inwestycyjnym dla subregionu ostrołęckiego 336 900 osób) - oraz w mniejszym stopniu z dalszych regionów i zagranicy. Przedmiotowa inwestycja została zaprojektowane jako zorientowana na pacjenta w oparciu o rzeczywiste potrzeby potwierdzone przeprowadzoną analizą rynku. Projekt zostanie zrealizowany w 4 zasadniczych etapach: (1) prace projektowe i przygotowawcze (2) zakup sprzętu i urządzeń medycznych (3) instalacja i konfiguracja zakupionego wyposażenia(4) wdrożenie, uruchomienie i promocja projektu. Projekt wpisuje się w realizację „Policy paper dla ochrony zdrowia na lata 2014-2020 Krajowe Strategiczne Ramy" w zakresie onkologii i kardiologii</t>
  </si>
  <si>
    <t>RPMA.06.01.00-14-A266/18-02</t>
  </si>
  <si>
    <t>Poprawa spójności komunikacyjnej, społecznej i gospodarczej w subregionie ciechanowskim poprzez zakup sprzętu i aparatury medycznej dla szpitala w Płońsku</t>
  </si>
  <si>
    <t>Cel główny projektu to poprawa jakości i dostępności świadczeń zdrowotnych poprzez doposażenie oddziałów szpitalnych i Szpitalnego Oddziału Ratunkowego oraz Zakładu Diagnostyki Obrazowej w SPZZOZ im. Marszałka Józefa Piłsudskiego w Płońsku. W ramach projektu zostanie zakupionych 119. szt. sprzętu medycznego/aparatury medycznej o wartości powyżej 3,5 tys. złotych zgodnie z wykazem zawartym w dalszej części wniosku dla potrzeb podmiotu leczniczego – SPZZOZw Płońsku. Projekt realizowany będzie w mieście Płońsk, powiat płoński, województwo mazowieckie. Wnioskodawcą jest Powiat Płoński, natomiast realizatorem projektu jest podmiot leczniczy Samodzielny Publiczny Zespół ZakładówOpieki Zdrowotnej im. Marszałka Józefa Piłsudskiego w Płońsku. Grupę docelową projektu, która korzystać będzie z zakupionego sprzętu stanowią mieszkańcy powiatu płońskiego, uprawnieni do korzystania ze świadczeń finansowanych w ramach środków Narodowego Funduszu Zdrowia. W ramach projektu przewidziano 6 zadań: Zadanie nr 1: Zakup sprzętu medycznego dedykowanego i służącego do diagnostyki pacjentów poszkodowanych w wypadkach komunikacyjnych Zadanie nr 2: Zakup sprzętu medycznego dedykowanego chorobom układu krążenia Zadanie nr 3: Zakup sprzętu medycznego dedykowanego chorobom układu oddechowego Zadanie nr 4: Zakup sprzętu medycznego dedykowanego chorobom kostno-stawo-mięśniowym Zadanie nr 5: Zakup sprzętu medycznego - łóżka szpitalne na oddziały: rehabilitacyjny, kardiologiczny, reumatologiczny Zadanie nr 6: Działania informacyjno promocyjne. Etapy przewidziane w projekcie to: 1) przygotowanie dokumentacji przetargowej i przeprowadzenie postępowania o udzielenie zamówienia publicznego 2) dostawa aparatury medycznej 3) zakup usług promocyjnych.</t>
  </si>
  <si>
    <t>POWIAT PŁOŃSKI</t>
  </si>
  <si>
    <t>RPMA.06.01.00-14-A273/18-03</t>
  </si>
  <si>
    <t>Zakup aparatury i modernizacja infrastruktury Wojewódzkiego Szpitala Zespolonego w Płocku dla AOS i POZ</t>
  </si>
  <si>
    <t>W ramach Projektu zaplanowano działania dotyczące zakupu specjalistycznej aparatury i sprzętu medycznego umożliwiające poprawę jakości i dostępności do opieki zdrowotnej w regionie realizując w ten sposób cel wskazany w Narodowym Programie Zdrowia na lata 2016-2020, przyjętym przez radę Ministrów w dniu 4.08.2016 r., a mianowicie wydłużenie życia w zdrowiu, poprawę zdrowia i związanej z nim jakości życia ludności oraz zmniejszenie nierówności społecznych w zdrowiu. Projekt jest zgodny z dokumentem „Krajowe ramy strategiczne Policy Paper dla ochrony zdrowia na lata 2014–2020” w zakresie Narzędzia 13 i 14. Wskazuje na zwiększenie jakości efektywnie świadczonych usług zdrowotnych o wysokim standardzie poprzez wyposażenie placówki w specjalistyczną aparaturę i sprzęt medyczny, który będzie w 100% wykorzystywany na potrzeby diagnostyki i leczenia schorzeń m.in.: urologicznych, nefrologicznych, onkologicznych, neurologicznych, ortopedycznych - zgodnie z Policy Paper. Wsparta będzie inwestycja w infrastrukturę poprzez zakup nowoczesnego sprzętu służącego do diagnostyki i leczenia schorzeń w zakresach świadczonych w Przychodni Specjalistycznej w ramach ambulatoryjnej opieki specjalistycznej, w Poradni Podstawowej Opieki Zdrowotnej i leczenia szpitalnego, które zgodne są z zapotrzebowaniem na świadczenia zdrowotne warunkowanym trendami demograficznymi w zasięgu działalności szpitala. Przeprowadzona zostanie również modernizacja pomieszczeń Przychodni Specjalistycznej i POZ wraz z rozbudową Pracowni Endoskopowej. Przedsięwzięcie ma na celu zwiększenie jakości i dostępności do opieki zdrowotnej w rejonie działania szpitala. Finansowanie inwestycji odbędzie się w ramach płatności zaliczkowej. Funkcjonowanie Szpitala jest uzasadnione w kontekście map potrzeb zdrowotnych, zakres zgodny z Policy Paper. Świadczenia medyczne udzielane przez Szpital są finansowane ze środków publicznych w ramach kontraktu NFZ. Okres trwałości nie jest zagrożony.</t>
  </si>
  <si>
    <t>RPMA.06.01.00-14-A297/18-01</t>
  </si>
  <si>
    <t>Wyposażenie SPZZOZ w Wyszkowie w nowoczesną aparaturę medyczną</t>
  </si>
  <si>
    <t>Realizacja projektu ma na celu poprawę dostępności do nowoczesnych metod leczenia na terenie powiatu wyszkowskiego i miasta Wyszków. Wyposażenie SPZZOZ w Wyszkowie w nowoczesną i innowacyjną aparaturę medyczną zniweluje nierówności w dostępie do wysokospecjalistycznych usług medycznych oraz będzie miała zauważalny wpływ zarówno na procesy lecznicze, jak i terapeutyczne. Mając na względzie powyższe jednoznacznie należy stwierdzić, iż zakres przedsięwzięcia wpisuje się w CEL GŁÓWNY Planu Inwestycyjnego dla Miasta Ostrołęki oraz subregionu ostrołęckiego, który został sformułowany jako: poprawa zewnętrznej i wewnętrznej dostępności potencjału miasta Ostrołęki i subregionu ostrołęckiego poprzez jego rewitalizację oraz podniesienie walorów użyteczności gospodarczej, społecznej i środowiskowo-rekreacyjnej. Przedstawiony powyżej cel zostanie zrealizowany m.in. poprzez utworzenie nowego rodzaju usług w SPZZOZ w Wyszkowie, jakim będzie koordynacja działań w zakresie zgodnym z Policy Paper oraz opublikowanymi przez Ministerstwo Zdrowia mapami potrzeb zdrowotnych. Dzięki realizacji inwestycji poprawi się jakość życia pacjentów z chorobami cywilizacyjnymi, zarówno leczonych w zakresie opieki szpitalnej, jak i ambulatoryjnej. Projekt przyczyni się do ograniczania istniejących nierówności w zdrowiu również w aspekcie realizacji w grupach wiekowych poniżej 5 lat oraz 60+, a także osób z niepełnosprawnościami.</t>
  </si>
  <si>
    <t>RPMA.06.01.00-14-A573/18-04</t>
  </si>
  <si>
    <t>Projekt obejmuje budowę nowej siedziby Mazowieckiego Szpitala Wojewódzkiego Drewnica (MSzWD). Nowy obiekt szpitalny powstanie w Ząbkach, na terenie inwestycyjnym, zlokalizowanym obok dawnego Mazowieckiego Centrum Psychiatrii „Drewnica” Sp. z o.o., w którym Wnioskodawca obecnie udziela świadczenia opieki zdrowotnej z zakresu opieki psychiatrycznej i leczenia uzależnień. W ramach nowego obiektu znajdą się pomieszczenia przeznaczone dla realizacji świadczeń ambulatoryjnej opieki specjalistycznej w 3 poradniach: Por. Zdrowia Psychicznego, Por. Stomatologicznej oraz w Zespole Leczenia Środowis. Podmiot leczniczy zabezpiecza świadczenia lecznicze z zakresu opieki psychiatrycznej i leczenia uzależnień przede wszystkim dla około 800 000 mieszkańców rejonów: Warszawa (Praga Północ, Rembertów, Białołęka, Praga Południe), powiat legionowski (bez miasta Legionowa), powiat wołomiński, powiat wyszkowski, powiat węgrowski (gm. Łochów, Sadowne, Stoczek). Świadczenia opieki zdrowotnej udzielane są na podstawie umowy z Narodowym Funduszem Zdrowia. W ramach współpracy w Izbie Przyjęć przeprowadzane są konsultacje z zakresu psychiatrii dla policji oraz podmiotów leczniczych prawobrzeżnej Warszawy i powiatu wołomińskiego. Jednocześnie Centrum współpracuje z Sądem Okręgowym Warszawa – Praga oraz podległymi sądami rejonowymi, w szczególności z Sądem Rejonowym w Wołominie. Projekt służący poprawie funkcjonowania i efektywności leczenia psychiatrycznego realizowany jest przez MSzWD, który przejął w wyniku połączenia działalność Mazowieckiego Centrum Psychiatrii "Drewnica" Sp. z o.o. Nowoczesna infrastruktura niewątpliwie przyczyni się do poprawy jakości świadczonych usług oraz poprawy dostępu do usług. Realizacja inwestycji umożliwi rozszerzenie zakresu opieki dziennej oraz środowiskowych form pomocy. Realizacja projektu nie spowoduje zwiększenia liczby łóżek. Projekt nie został zakończony w rozumieniu art. 65 ust. 6 Rozporządzenia PE i Rady (UE) nr 1303/2013 z dnia 17 gr</t>
  </si>
  <si>
    <t>RPMA.06.01.00-IP.01-14-072/17</t>
  </si>
  <si>
    <t>RPMA.09.02.02-14-7480/16-01</t>
  </si>
  <si>
    <t>Kompleksowe wsparcie środowiska dziecka ze spektrum autyzmu</t>
  </si>
  <si>
    <t>Projekt zakłada wdrażanie programów wczesnego wykrywania wad rozwojowych u dzieci w wieku od 1,5 do 15 roku życia z zaburzeniami ze spektrum autyzmu w środowisku domowym. Projekt będzie realizowany od 08.2017 do 12.2018. Projekt podzielono na etapy: - etap pierwszy będzie polegał na akcji informacyjno-edukacyjnej i rekrutacji uczestników z terenu 3 powiatów : wołomińskiego, legionowskiego oraz warszawskiego poprzez : ulotki, plakaty, informacje na stronie internetowej, portalach społecznościowych. - etap drugi będzie obejmował indywidualną diagnozę, pracę z rodziną i dzieckiem, a także szkolenia dla rodziców i opiekunów. Łącznie planujemy w projekcie objąć wsparciem 66 dzieci ze zdiazgnozowanym ASD i 66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</si>
  <si>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112 Ułatwianie dostępu do przystępnych cenowo, trwałych oraz wysokiej jakości usług, w tym opieki zdrowotnej i usług socjalnych świadczonych w interesie ogólnym</t>
  </si>
  <si>
    <t>PULMO SP Z O.O.</t>
  </si>
  <si>
    <t>RPMA.09.02.02-14-7629/17-00</t>
  </si>
  <si>
    <t>DAĆ SZANSĘ - BYĆ JAK INNI</t>
  </si>
  <si>
    <t>Projekt skierowany jest do grup docelowych z terenu województwa mazowieckiego (kr. form. nr 16) - 60 dz. z autyzmem (15K, 45M) (mniejsza ilość K wynika z danych demograficznych i kwestii, że z aut. borykają się w większości M), podopiecznych fundacji "Być jak Inni" w Ciechanowie w wieku od 1,5-15 lat oraz 60 rodziców/op. dz. z autyzmem (50K, 10M) obj. szkoleniami w zakresie wsparcia i wspomagania ich dzieci w śr. domowym w okresie od 01.09.2017 r. do 31.12.2018 r. (16 miesięcy, zaś działania dla grupy docelowej 14 miesięcy z wyłączeniem przerwy wakacyjnej). Celem projektu jest opracowanie szeregu diagnoz funkcj. oraz przyg. indyw. progr. dom. dla każd. dz. uczest. w progr. oraz wsp. rodz/op dz. w zakr. wspomagania i wsp. w śr. domowym dla podopiecznych fundacji "Być jak Inni" z autyzmem oraz ich rodzin. Zapl. pracę indywidualną z dzieckiem i rodziną dla 60 ucz. proj. (15K, 45M) - spotk. ze spec., opr. diagn. funkc., przeprow. diag. funkcj. pozn. dz., przeprow. diagn. zab. z zakr. Integr.Sens., podsum. wyn), spotkania w środowisku domowym (12 spotkań dla każdego uczestnika programu) - 60 os. x 12 sp. x 250 zł (st. zg. z Reg. konkursu) - 12 sp. dla 1 os.=3000 zł., szkolenia omawiające dostępne metody terapii dla wszystkich opiekunów dz. ucz. w proj.(skuteczność, dostępność, założenia teoretyczne) (6 gr. po 10 os.) - 1 gr - 8h dla rodziców/opiekunów ucz. proj. oraz szkolenia dla wszystkich opiekunów/rodziców dz. ucz. w proj. w zakresie wspomagania rozwoju dziecka na terenie domu podczas codz. aktywności (6 gr. warsztaty - 8h dla 1 gr.). Dodatkowo planowane są zakupy środków trwałych oraz pomocy dydaktycznych i materiałów edukacyjnych potrzebnych do przeprowadzenia kompleksowej diagnozy uczestników projektu oraz do prowadzenia spotkań w środowisku domowym, w celu opracowania diagnozy funkcjonalnej każdego dz. W ramach projektu 60 dz. z autyzmem i ich rodz., podopiecznych fundacji "Być jak Inni" otrzymają kompl. opiekę, wsparcie, diagnozę i terapię dost. do ind. przyp.</t>
  </si>
  <si>
    <t>FUNDACJA POMOCY DZIECIOM MŁODZIEŻY I DOROSŁYM NIEPEŁNOSPRAWNYM BYĆ JAK INNI</t>
  </si>
  <si>
    <t>RPMA.09.02.02-14-7630/17-00</t>
  </si>
  <si>
    <t>Lepsze jutro</t>
  </si>
  <si>
    <t>Cel główny: Zwiększenie dostępu do terapii dla 30 dzieci z autyzmem opartych na badaniach naukowych na terenach wiejskich woj. mazowieckiego poprzez pracę z dzieckiem w środowisku domowym do 12.2018. GD: 30 dzieci z województwa mazowieckiego (5 dziewczynek, 25 chłopców) w wieku 1,5-15 lat z zaburzeniami ze spektrum autyzmu, o których mowa w SzOOP oraz RPZ. (osoby fiz zamieszkujące na terenie woj. mazowieckiego).Dzieci będą pochodzić z terenów wiejskich województwa mazowieckiego. Zadania: Indywidualna praca z rodziną i dzieckiem - część diagnostyczna, Indywidualna praca z rodziną i dzieckiem - część terapeutyczna, Działania informacyjno – szkoleniowe oraz informacyjno – edukacyjne. Okres realizacji: 07.2017-12.2018 Miejsce: woj. mazowieckie - tereny wiejskie</t>
  </si>
  <si>
    <t>SPECJALISTYCZNA PRAKTYKA LEKARSKA BOGUSŁAW WIECZOREK CENTRUM MEDYCZNE PATRIA</t>
  </si>
  <si>
    <t>RPMA.09.02.02-14-7631/17-02</t>
  </si>
  <si>
    <t>Twarzą twarz z autyzmem</t>
  </si>
  <si>
    <t>Wnioskodawca (WN) prowadzi placówkę leczniczą medyczną w ramach NFZ i posiada doświadczenie w pracy z dziećmi autystycznymi. Celem Projektu (P) jest zwiększenie dostępności usług zdrowotnych poprzez indywidualną pracę z dzieckiem z zaburzeniami autyzmu (ASD) oraz jego rodziną w środowisku domowym. Interwencja skierowana jest do dzieci z zdiagnozowanymi objawami ASD w wieku 1,5 do 15 roku życia. Wsparciem zostaną objęci także rodzice oraz opiekunowie, do których zostanie skierowany cykl szkoleń z zakresu nowoczesnych metod terapii. P. stanowi odpowiedz na wyniki prowadzonych u dzieci badań epidemiologicznych potwierdzających że autyzm występuje u 1 na 150 dzieci, czyli 1 proc. populacji. Ponadto autyzm zagraża kilkunastu procentom dzieci, których starsze rodzeństwo lub ktoś z rodziny ma diagnozę autyzmu. Zwiększona wykrywalność to także efekt stopniowo rosnącej świadomości wśród lekarzy, nauczycieli i rodziców. Wczesne wykrycie niepokojących symptomów i skierowanie dziecka do specjalisty umożliwia jak najwcześniejsze rozpoczęcie zajęć z dzieckiem. Wraz z wiekiem spada plastyczność układu nerwowego i efekty terapii są mniejsze. Działania będą kierowane do dzieci z których co najmniej 50 % będzie pochodzić z terenów wiejskich Przewiedziano udział dla 116 dzieci. Zadania w ramach projektu obejmują szeroki zakres działań terapeutycznych, diagnoz specjalistycznych, szkoleń oraz akcji informacyjnych. Oprócz tego zostaną zorganizowane szkolenia informacyjno-edukacyjne dla osób z otoczenia pacjenta. Rezultatem P będzie stworzenie programu domowego i środowiskowego dla każdego dziecka uczestniczącego w Programie. Dzięki dofinansowaniu zostaną zapewnione odpowiednie działania wspomagające rozwój dziecka i wspierające rodziny. Rodzice/opiekunowie dzieci z ASD zostaną przygotowani do samodzielnej pracy z dzieckiem. P będzie realizowany zgodnie z zasadą zrównoważonego rozwoju. P jest zgodny z RPZ w zakresie planowanych działań, grupy docelowej oraz doświadczenia WN.</t>
  </si>
  <si>
    <t>NIEPUBLICZNY ZAKŁAD OPIEKI ZDROWOTNEJ STĘŻYCA S.C. ANNA KAROLINA NOWAK, ŁUKASZ NOWAK</t>
  </si>
  <si>
    <t>RPMA.09.02.02-14-7717/17-02</t>
  </si>
  <si>
    <t>Badania przesiewowe słuchu uczniów klas I szkół podstawowych na terenie powiatu białobrzeskiego w roku szkolnym 2017/2018 oraz 2018/2019</t>
  </si>
  <si>
    <t>CELEM GŁÓWNYM PROJEKTU jest wykrycie uczniów kl. I szkół podstawowych w roku szkolnym 2017/2018 oraz 2018/2019 z powiatu białobrzeskiego,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białobrzeskiego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białobrzeskiego.</t>
  </si>
  <si>
    <t>INSTYTUT FIZJOLOGII I PATOLOGII SŁUCHU</t>
  </si>
  <si>
    <t>RPMA.09.02.02-14-7720/17-02</t>
  </si>
  <si>
    <t>Badania przesiewowe słuchu uczniów klas I szkół podstawowych na terenie miasta Radomia w roku szkolnym 2017/2018 oraz 2018/2019.</t>
  </si>
  <si>
    <t>CELEM GŁÓWNYM PROJEKTU jest wykrycie uczniów klas I szkół podstawowych w roku szkolnym 2017/2018 oraz 2018/2019 z m. Radomia,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Radomia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zlokalizowanych w Radomiu.</t>
  </si>
  <si>
    <t>RPMA.09.02.02-14-7721/17-02</t>
  </si>
  <si>
    <t>Badania przesiewowe słuchu uczniów klas I szkół podstawowych na terenie powiatu kozienickiego w roku szkolnym 2017/2018 oraz 2018/2019</t>
  </si>
  <si>
    <t>CELEM GŁÓWNYM PROJEKTU jest wykrycie uczniów kl. I szkół podstawowych w roku szkolnym 2017/2018 oraz 2018/2019 z powiatu kozienickiego,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kozienickiego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kozienickiego.</t>
  </si>
  <si>
    <t>RPMA.09.02.02-14-7723/17-02</t>
  </si>
  <si>
    <t>Badania przesiewowe słuchu uczniów klas I szkół podstawowych na terenie powiatu radomskiego w roku szkolnym 2017/2018 oraz 2018/2019</t>
  </si>
  <si>
    <t>CELEM GŁÓWNYM PROJEKTU jest wykrycie uczniów kl. I szkół podstawowych w roku szkolnym 2017/2018 oraz 2018/2019 z powiatu radomskiego,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radomskiego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z powiatu radomskiego.</t>
  </si>
  <si>
    <t>RPMA.09.02.02-14-7724/17-02</t>
  </si>
  <si>
    <t>Badania przesiewowe słuchu uczniów klas I szkół podstawowych na terenie powiatu zwoleńskiego w roku szkolnym 2017/2018 oraz 2018/2019</t>
  </si>
  <si>
    <t>CELEM GŁÓWNYM PROJEKTU jest wykrycie uczniów kl. I szkół podstawowych w roku szkolnym 2017/2018 oraz 2018/2019 z powiatu zwoleńskiego,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zwoleńskiego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zwoleńskiego.</t>
  </si>
  <si>
    <t>RPMA.09.02.02-14-7725/17-02</t>
  </si>
  <si>
    <t>Badania przesiewowe słuchu uczniów klas I szkół podstawowych na terenie miasta Płocka w roku szkolnym 2017/2018 oraz 2018/2019</t>
  </si>
  <si>
    <t>CELEM GŁÓWNYM PROJEKTU jest wykrycie uczniów kl. I szkół podstawowych w roku szkolnym 2017/2018 oraz 2018/2019 z m. Płocka,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Płocka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w Płocku.</t>
  </si>
  <si>
    <t>RPMA.09.02.02-14-7726/17-02</t>
  </si>
  <si>
    <t>Badania przesiewowe słuchu uczniów klas I szkół podstawowych na terenie powiatu gostynińskiego w roku szkolnym 2017/2018 oraz 2018/2019</t>
  </si>
  <si>
    <t>CELEM GŁÓWNYM PROJEKTU jest wykrycie uczniów kl. I szkół podstawowych w roku szkolnym 2017/2018 oraz 2018/2019 z powiatu gostynińskiego,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gostynińskiego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gostynińskiego.</t>
  </si>
  <si>
    <t>RPMA.09.02.02-14-7727/17-02</t>
  </si>
  <si>
    <t>Badania przesiewowe słuchu uczniów klas I szkół podstawowych na terenie powiatu płockiego w roku szkolnym 2017/2018 oraz 2018/2019</t>
  </si>
  <si>
    <t>CELEM GŁÓWNYM PROJEKTU jest wykrycie uczniów kl. I szkół podstawowych w roku szkolnym 2017/2018 oraz 2018/2019 z powiatu płockiego,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płockiego.</t>
  </si>
  <si>
    <t>RPMA.09.02.02-14-7728/17-02</t>
  </si>
  <si>
    <t>Badania przesiewowe słuchu uczniów klas I szkół podstawowych na terenie powiatu sierpeckiego w roku szkolnym 2017/2018 oraz 2018/2019</t>
  </si>
  <si>
    <t>CELEM GŁÓWNYM PROJEKTU jest wykrycie uczniów kl. I szkół podstawowych w roku szkolnym 2017/2018 oraz 2018/2019 z powiatu sierpeckiego,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sierpeckiego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sierpeckiego.</t>
  </si>
  <si>
    <t>RPMA.09.02.02-14-7729/17-02</t>
  </si>
  <si>
    <t>Badania przesiewowe słuchu uczniów klas I szkół podstawowych na terenie miasta Ostrołęki w roku szkolnym 2017/2018 oraz 2018/2019</t>
  </si>
  <si>
    <t>CELEM GŁÓWNYM PROJEKTU jest wykrycie uczniów kl. I szkół podstawowych w roku szkolnym 2017/2018 oraz 2018/2019 z m. Ostrołęki,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Ostrołęki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Ostrołęki.</t>
  </si>
  <si>
    <t>RPMA.09.02.02-14-7730/17-02</t>
  </si>
  <si>
    <t>Badania przesiewowe słuchu uczniów klas I szkół podstawowych na terenie powiatu makowskiego w roku szkolnym 2017/2018 oraz 2018/2019</t>
  </si>
  <si>
    <t>CELEM GŁÓWNYM PROJEKTU jest wykrycie uczniów kl. I szkół podstawowych w roku szkolnym 2017/2018 oraz 2018/2019 z powiatu makowskiego,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makowskiego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makowskiego.</t>
  </si>
  <si>
    <t>RPMA.09.02.02-14-7731/17-02</t>
  </si>
  <si>
    <t>Badania przesiewowe słuchu uczniów klas I szkół podstawowych na terenie powiatu ostrołęckiego w roku szkolnym 2017/2018 oraz 2018/2019</t>
  </si>
  <si>
    <t>CELEM GŁÓWNYM PROJEKTU jest wykrycie uczniów kl. I szkół podstawowych w roku szkolnym 2017/2018 oraz 2018/2019 z powiatu ostrołęckiego,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ostrołęckiego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ostrołęckiego.</t>
  </si>
  <si>
    <t>RPMA.09.02.02-14-7732/17-02</t>
  </si>
  <si>
    <t>Badania przesiewowe słuchu uczniów klas I szkół podstawowych na terenie powiatu ostrowskiego w roku szkolnym 2017/2018 oraz 2018/2019</t>
  </si>
  <si>
    <t>CELEM GŁÓWNYM PROJEKTU jest wykrycie uczniów kl. I szkół podstawowych w roku szkolnym 2017/2018 oraz 2018/2019 z powiatu ostrowskiego,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ostrowskiego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ostrowskiego.</t>
  </si>
  <si>
    <t>RPMA.09.02.02-14-7733/17-02</t>
  </si>
  <si>
    <t>Badania przesiewowe słuchu uczniów klas I szkół podstawowych na terenie powiatu przasnyskiego w roku szkolnym 2017/2018 oraz 2018/2019</t>
  </si>
  <si>
    <t>CELEM GŁÓWNYM PROJEKTU jest wykrycie uczniów kl. I szkół podstawowych w roku szkolnym 2017/2018 oraz 2018/2019 z powiatu przasnyskiego,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przasnyskiego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przasnyskiego.</t>
  </si>
  <si>
    <t>RPMA.09.02.02-14-7734/17-02</t>
  </si>
  <si>
    <t>Badania przesiewowe słuchu uczniów klas I szkół podstawowych na terenie powiatu wyszkowskiego w roku szkolnym 2017/2018 oraz 2018/2019</t>
  </si>
  <si>
    <t>CELEM GŁÓWNYM PROJEKTU jest wykrycie uczniów kl. I szkół podstawowych w roku szkolnym 2017/2018 oraz 2018/2019 z powiatu wyszkowskiego,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wyszkowskiego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wyszkowskiego.</t>
  </si>
  <si>
    <t>RPMA.09.02.02-14-7735/17-02</t>
  </si>
  <si>
    <t>Badania przesiewowe słuchu uczniów klas I szkół podstawowych na terenie powiatu ciechanowskiego w roku szkolnym 2017/2018 oraz 2018/2019</t>
  </si>
  <si>
    <t>CELEM GŁÓWNYM PROJEKTU jest wykrycie uczniów kl. I szkół podstawowych w roku szkolnym 2017/2018 oraz 2018/2019 z powiatu ciechanowskiego,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ciechanowskiego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ciechanowskiego.</t>
  </si>
  <si>
    <t>RPMA.09.02.02-14-7736/17-02</t>
  </si>
  <si>
    <t>Badania przesiewowe słuchu uczniów klas I szkół podstawowych na terenie powiatu mławskiego w roku szkolnym 2017/2018 oraz 2018/2019</t>
  </si>
  <si>
    <t>CELEM GŁÓWNYM PROJEKTU jest wykrycie uczniów kl. I szkół podstawowych w roku szkolnym 2017/2018 oraz 2018/2019 z powiatu mławskiego,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mławskiego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mławskiego.</t>
  </si>
  <si>
    <t>RPMA.09.02.02-14-7737/17-02</t>
  </si>
  <si>
    <t>Badania przesiewowe słuchu uczniów klas I szkół podstawowych na terenie powiatu płońskiego w roku szkolnym 2017/2018 oraz 2018/2019</t>
  </si>
  <si>
    <t>CELEM GŁÓWNYM PROJEKTU jest wykrycie uczniów kl. I szkół podstawowych w roku szkolnym 2017/2018 oraz 2018/2019 z powiatu płońskiego,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płońskiego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płońskiego.</t>
  </si>
  <si>
    <t>RPMA.09.02.02-14-7738/17-02</t>
  </si>
  <si>
    <t>Badania przesiewowe słuchu uczniów klas I szkół podstawowych na terenie powiatu pułtuskiego w roku szkolnym 2017/2018 oraz 2018/2019</t>
  </si>
  <si>
    <t>CELEM GŁÓWNYM PROJEKTU jest wykrycie uczniów kl. I szkół podstawowych w roku szkolnym 2017/2018 oraz 2018/2019 z powiatu pułtuskiego,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pułtuskiego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pułtuskiego.</t>
  </si>
  <si>
    <t>RPMA.09.02.02-14-7739/17-02</t>
  </si>
  <si>
    <t>Badania przesiewowe słuchu uczniów klas I szkół podstawowych na terenie miasta Siedlce w roku szkolnym 2017/2018 oraz 2018/2019</t>
  </si>
  <si>
    <t>CELEM GŁÓWNYM PROJEKTU jest wykrycie uczniów kl. I szkół podstawowych w roku szkolnym 2017/2018 oraz 2018/2019 z m. Siedlce,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m. Siedlce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m. Siedlce.</t>
  </si>
  <si>
    <t>RPMA.09.02.02-14-7740/17-02</t>
  </si>
  <si>
    <t>Badania przesiewowe słuchu uczniów klas I szkół podstawowych na terenie powiatu łosickiego w roku szkolnym 2017/2018 oraz 2018/2019</t>
  </si>
  <si>
    <t>CELEM GŁÓWNYM PROJEKTU jest wykrycie uczniów kl. I szkół podstawowych w roku szkolnym 2017/2018 oraz 2018/2019 z powiatu łosickiego,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łosickiego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łosickiego.</t>
  </si>
  <si>
    <t>RPMA.09.02.02-14-7741/17-02</t>
  </si>
  <si>
    <t>Badania przesiewowe słuchu uczniów klas I szkół podstawowych na terenie powiatu siedleckiego w roku szkolnym 2017/2018 oraz 2018/2019</t>
  </si>
  <si>
    <t>CELEM GŁÓWNYM PROJEKTU jest wykrycie uczniów kl. I szkół podstawowych w roku szkolnym 2017/2018 oraz 2018/2019 z powiatu siedleckiego,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siedleckiego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siedleckiego.</t>
  </si>
  <si>
    <t>RPMA.09.02.02-14-7742/17-02</t>
  </si>
  <si>
    <t>Badania przesiewowe słuchu uczniów klas I szkół podstawowych na terenie powiatu sokołowskiego w roku szkolnym 2017/2018 oraz 2018/2019</t>
  </si>
  <si>
    <t>CELEM GŁÓWNYM PROJEKTU jest wykrycie uczniów kl. I szkół podstawowych w roku szkolnym 2017/2018 oraz 2018/2019 z powiatu sokołowskiego,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sokołowskiego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sokołowskiego.</t>
  </si>
  <si>
    <t>RPMA.09.02.02-14-7743/17-02</t>
  </si>
  <si>
    <t>Badania przesiewowe słuchu uczniów klas I szkół podstawowych na terenie powiatu węgrowskiego w roku szkolnym 2017/2018 oraz 2018/2019</t>
  </si>
  <si>
    <t>CELEM GŁÓWNYM PROJEKTU jest wykrycie uczniów kl. I szkół podstawowych w roku szkolnym 2017/2018 oraz 2018/2019 z powiatu węgrowskiego,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węgrowskiego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węgrowskiego.</t>
  </si>
  <si>
    <t>RPMA.09.02.02-14-7744/17-02</t>
  </si>
  <si>
    <t>Badania przesiewowe słuchu uczniów klas I szkół podstawowych na terenie powiatu garwolińskiego w roku szkolnym 2017/2018 oraz 2018/2019</t>
  </si>
  <si>
    <t>CELEM GŁÓWNYM PROJEKTU jest wykrycie uczniów kl. I szkół podstawowych w roku szkolnym 2017/2018 oraz 2018/2019 z powiatu garwolińskiego,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garwolińskiego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garwolińskiego.</t>
  </si>
  <si>
    <t>RPMA.09.02.02-14-7745/17-02</t>
  </si>
  <si>
    <t>Badania przesiewowe słuchu uczniów klas I szkół podstawowych na terenie powiatu mińskiego w roku szkolnym 2017/2018 oraz 2018/2019</t>
  </si>
  <si>
    <t>CELEM GŁÓWNYM PROJEKTU jest wykrycie uczniów kl. I szkół podstawowych w roku szkolnym 2017/2018 oraz 2018/2019 z powiatu 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mińskiego.</t>
  </si>
  <si>
    <t>RPMA.09.02.02-14-7746/17-02</t>
  </si>
  <si>
    <t>Badania przesiewowe słuchu uczniów klas I szkół podstawowych na terenie powiatu legionowskiego w roku szkolnym 2017/2018 oraz 2018/2019</t>
  </si>
  <si>
    <t>CELEM GŁÓWNYM PROJEKTU jest wykrycie uczniów kl. I szkół podstawowych w roku szkolnym 2017/2018 oraz 2018/2019 z powiatu legionowskiego,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legionowskiego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legionowskiego.</t>
  </si>
  <si>
    <t>RPMA.09.02.02-14-7747/17-02</t>
  </si>
  <si>
    <t>Badania przesiewowe słuchu uczniów klas I szkół podstawowych na terenie powiatu nowodworskiego w roku szkolnym 2017/2018 oraz 2018/2019</t>
  </si>
  <si>
    <t>CELEM GŁÓWNYM PROJEKTU jest wykrycie uczniów kl. I szkół podstawowych w roku szkolnym 2017/2018 oraz 2018/2019 z powiatu nowodworskiego,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nowodworskiego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nowodworskiego.</t>
  </si>
  <si>
    <t>RPMA.09.02.02-14-7748/17-02</t>
  </si>
  <si>
    <t>Badania przesiewowe słuchu uczniów klas I szkół podstawowych na terenie powiatu otwockiego w roku szkolnym 2017/2018 oraz 2018/2019</t>
  </si>
  <si>
    <t>CELEM GŁÓWNYM PROJEKTU jest wykrycie uczniów kl. I szkół podstawowych w roku szkolnym 2017/2018 oraz 2018/2019 z powiatu otwockiego,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otwockiego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otwockiego.</t>
  </si>
  <si>
    <t>RPMA.09.02.02-14-7749/17-02</t>
  </si>
  <si>
    <t>Badania przesiewowe słuchu uczniów klas I szkół podstawowych na terenie powiatu wołomińskiego w roku szkolnym 2017/2018 oraz 2018/2019r.</t>
  </si>
  <si>
    <t>CELEM GŁÓWNYM PROJEKTU jest wykrycie uczniów kl. I szkół podstawowych w roku szkolnym 2017/2018 oraz 2018/2019 z powiatu wołomińskiego,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wołomińskiego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wołomińskiego.</t>
  </si>
  <si>
    <t>RPMA.09.02.02-14-7753/17-03</t>
  </si>
  <si>
    <t>Badania przesiewowe słuchu uczniów klas I szkół podstawowych na terenie powiatu grodziskiego w roku szkolnym 2017/2018 oraz 2018/2019</t>
  </si>
  <si>
    <t>CELEM GŁÓWNYM PROJEKTU jest wykrycie uczniów kl. I szkół podstawowych w roku szkolnym 2017/2018 oraz 2018/2019 z powiatu grodziskiego,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grodziskiego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grodziskiego.</t>
  </si>
  <si>
    <t>RPMA.09.02.02-14-7754/17-02</t>
  </si>
  <si>
    <t>Badania przesiewowe słuchu uczniów klas I szkół podstawowych na terenie powiatu grójeckiego w roku szkolnym 2017/2018 oraz 2018/2019</t>
  </si>
  <si>
    <t>CELEM GŁÓWNYM PROJEKTU jest wykrycie uczniów kl. I szkół podstawowych w roku szkolnym 2017/2018 oraz 2018/2019 z powiatu grójeckiego,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grójeckiego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grójeckiego.</t>
  </si>
  <si>
    <t>RPMA.09.02.02-14-7755/17-02</t>
  </si>
  <si>
    <t>Badania przesiewowe słuchu uczniów klas I szkół podstawowych na terenie powiatu piaseczyńskiego w roku szkolnym 2017/2018 oraz 2018/2019</t>
  </si>
  <si>
    <t>CELEM GŁÓWNYM PROJEKTU jest wykrycie uczniów kl. I szkół podstawowych w roku szkolnym 2017/2018 oraz 2018/2019 z powiatu piaseczyńskiego,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piaseczyńskiego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piaseczyńskiego.</t>
  </si>
  <si>
    <t>RPMA.09.02.02-14-7756/17-02</t>
  </si>
  <si>
    <t>Badania przesiewowe słuchu uczniów klas I szkół podstawowych na terenie powiatu pruszkowskiego w roku szkolnym 2017/2018 oraz 2018/2019</t>
  </si>
  <si>
    <t>CELEM GŁÓWNYM PROJEKTU jest wykrycie uczniów kl. I szkół podstawowych w roku szkolnym 2017/2018 oraz 2018/2019 z powiatu pruszkowskiego,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pruszkowskiego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pruszkowskiego.</t>
  </si>
  <si>
    <t>RPMA.09.02.02-14-7757/17-02</t>
  </si>
  <si>
    <t>Badania przesiewowe słuchu uczniów klas I szkół podstawowych na terenie powiatu sochaczewskiego w roku szkolnym 2017/2018 oraz 2018/2019</t>
  </si>
  <si>
    <t>CELEM GŁÓWNYM PROJEKTU jest wykrycie uczniów kl. I szkół podstawowych w roku szkolnym 2017/2018 oraz 2018/2019 z powiatu sochaczewskiego,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sochaczewskiego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sochaczewskiego.</t>
  </si>
  <si>
    <t>RPMA.09.02.02-14-7761/17-02</t>
  </si>
  <si>
    <t>Badania przesiewowe słuchu uczniów klas I szkół podstawowych na terenie powiatu warszawskiego zachodniego w roku szkolnym 2017/2018 oraz 2018/2019</t>
  </si>
  <si>
    <t>CELEM GŁÓWNYM PROJEKTU jest wykrycie uczniów kl. I szkół podstawowych w roku szkolnym 2017/2018 oraz 2018/2019 z powiatu warszawskiego zachodniego,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warszawskiego zachodniego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warszawskiego zachodniego.</t>
  </si>
  <si>
    <t>RPMA.09.02.02-14-7763/17-02</t>
  </si>
  <si>
    <t>Badania przesiewowe słuchu uczniów klas I szkół podstawowych na terenie powiatu żyrardowskiego w roku szkolnym 2017/2018 oraz 2018/2019</t>
  </si>
  <si>
    <t>CELEM GŁÓWNYM PROJEKTU jest wykrycie uczniów kl. I szkół podstawowych w roku szkolnym 2017/2018 oraz 2018/2019 z powiatu żyrardowskiego,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żyrardowskiego w roku szkolnym 2017/2018 oraz 2018/2019. Ponadto działaniami zostaną objęci również rodzice/opiekunowie, personel placówek oświatowych oraz personel medyczny.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dzieci uczestniczących w programie, liczba rodziców/opiekunów dzieci oraz personelu pedagogicznego uczestniczących w zajęciach, liczba personelu medycznego uczestniczącego w szkoleniach oraz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w Projekcie weźmie udział około 80% populacji docelowej. Instytut Fizjologii i Patologii Słuchu (IFPS) posiada potencjał finansowy, kadrowy oraz techniczny umożliwiający OBJĘCIE BADANIAMI CAŁEJ POPULACJI UCZNIÓW KL. I szkół podstawowych z powiatu żyrardowskiego.</t>
  </si>
  <si>
    <t>RPMA.09.02.02-14-8117/17-00</t>
  </si>
  <si>
    <t>Profilaktyka cukrzycy w Warszawie i powiecie legionowskim</t>
  </si>
  <si>
    <t>CELEM GŁÓWNYM PROJEKTU jest wzrost świadomości wśród 2.350 mieszkańców m.st. Warszawy i powiatu legionowskiego gm.: Legionowo, Serock, Jabłonna, Nieporęt, Wieliszew; m.: Legionowo, Serock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legionowskim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</si>
  <si>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EUROPEJSKIE CENTRUM SZKOLEŃ SP. ZO.O.</t>
  </si>
  <si>
    <t>RPMA.09.02.02-14-8125/17-00</t>
  </si>
  <si>
    <t>Profilaktyka cukrzycy w Warszawie i powiecie otwockim</t>
  </si>
  <si>
    <t>CELEM GŁÓWNYM PROJEKTU jest wzrost świadomości wśród 2.350 mieszkańców m.st. Warszawy i powiatu otwockiego gm.: Celestynów, Józefów, Karczew, Kołbiel, Osieck, Otwock, Sobienie-Jeziory oraz Wiązowna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otwockim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</si>
  <si>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RPMA.09.02.02-14-8126/17-00</t>
  </si>
  <si>
    <t>Profilaktyka cukrzycy w Warszawie i powiecie piaseczyńskim</t>
  </si>
  <si>
    <t>CELEM GŁÓWNYM PROJEKTU jest wzrost świadomości wśród 2.350 mieszkańców m.st. Warszawy i powiatu piaseczyńskiego gm.: Góra Kalwaria, Konstancin-Jeziorna, Piaseczno, Tarczyn, Lesznowola, Prażmów; m.: Góra Kalwaria, Konstancin-Jeziorna, Piaseczno i Tarczyn (w tym 940 M i 1.410 K) związanych z zagrożeniami jakie niesie cukrzyca i objęcie ich konsultacjami lekarskimi w kierunku wykrywania cukrzycy do 30.08.2019r.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pow.piaseczyńskim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wsk.rezultatu nr 2 oraz wskaźnikach produktu nr 3, 4, 5, 6, 7, i 8 wskazał wartości docelowe na poziomie "0" - ich oszacowanie jest możliwe wyłącznie na etapie realizacji proj. i będzie raportowane zgodnie z zapisami umowy o dofinasowanie - inform.zostaną przekazane w terminie określonym w §30 pkt 3 wzoru umowy ryczałtowej. Projekt spełni KRYTERIUM MERYTOR. SZCZEGÓŁOWE nr 7 - opis w sekcji D (opis zadania nr 3)</t>
  </si>
  <si>
    <t>RPMA.09.02.02-14-8127/17-00</t>
  </si>
  <si>
    <t>Profilaktyka cukrzycy w Warszawie i powiecie pruszkowskim</t>
  </si>
  <si>
    <t>CELEM GŁÓWNYM PROJEKTU jest wzrost świadomości wśród 2.350 mieszkańców m.st. Warszawy i powiatu pruszkowskiego gm.: Piastów, Pruszków, Brwinów, Michałowice, Nadarzyn, Raszyn; m.: Piastów, Pruszków, Brwinów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pruszkowskim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</si>
  <si>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RPMA.09.02.02-14-8128/17-00</t>
  </si>
  <si>
    <t>Zdrowie to MY - badania przesiewowe w kierunku wykrywania cukrzycy u osób w wieku powyżej 60 lat z obszaru powiatów: piaseczyńskiego, pruszkowskiego, grodziskiego, grójeckiego i otwockiego</t>
  </si>
  <si>
    <t>Celem głównym projektu jest poprawa stanu zdrowia 7000 osób powyżej 60 roku życia (4200K, 2800M) z woj. mazowieckiego z powiatów: piaseczyńskiego, pruszkowskiego, grodziskiego, grójeckiego i otwockiego poprzez przeprowadzenie w okresie 01.01.2018-30.06.2019 badań przesiewowych w kierunku wykrywania cukrzycy oraz działań edukacyjnych z zakresu diabetologii. Cele szczegółowe: 1) Zwiększenie poziomu wykrywalności cukrzycy w okresie 01.01.2018-30.06.2019 wśród 7000 osób powyżej 60 roku życia (4200K, 2800M), mieszkańców powiatów: piaseczyńskiego, pruszkowskiego, grodziskiego, grójeckiego i otwockiego poprzez wykonanie badań oraz przeprowadzenia konsultacji lekarskich 2) Zmniejszenie częstości występowania powikłań cukrzycy wśród 7000 osób "60+" (4200K, 2800M), mieszkańców powiatów: piaseczyńskiego, pruszkowskiego, grodziskiego, grójeckiego i otwockiego poprzez wykonanie badań oraz przeprowadzenia konsultacji lekarskich 3) Zwiększenie poziomu wiedzy nt. cukrzycy, jej powikłań, profilaktyki i czynników ryzyka w okresie 01.01.2018-30.06.2019 wśród 7000 osób "60+" (4200K, 2800M), mieszkańców powiatów: piaseczyńskiego, pruszkowskiego, grodziskiego, grójeckiego i otwockiego poprzez organizację działań edukacyjnych dla pacjentów 4) Zminimalizowanie poziomu występowania powikłań związanych z cukrzycą poprzez przeszkolenie w okresie 01.01.2018-30.06.2019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7000 osób 3. Przeprowadzenie działań edukacyjnych dla 7000 pacjentów. 4. Przeprowadzenie szkoleń wśród personelu medycznego (100 osób) mających na celu przekazanie kompleksowej i aktualnej wiedzy z zakresu diabetologii (w szczególności profilaktyka, rozpoznawanie oraz leczenie).</t>
  </si>
  <si>
    <t>ZDROWIE TO MY S. C.</t>
  </si>
  <si>
    <t>RPMA.09.02.02-14-8129/17-00</t>
  </si>
  <si>
    <t>Profilaktyka cukrzycy w Warszawie i powiecie wołomińskim</t>
  </si>
  <si>
    <t>CELEM GŁÓWNYM PROJEKTU jest wzrost świadomości wśród 2.350 mieszkańców m.st. Warszawy i powiatu wołomińskiego gm.: Kobyłka, Marki, Ząbki, Zielonka, Radzymin, Tłuszcz, Wołomin, Dąbrówka, Jadów, Klembów, Poświętne, Strachówka; m.: Kobyłka, Marki, Ząbki, Zielonka, Radzymin, Tłuszcz, Wołomin (w tym 940 M i 1.410 K) związanych z zagrożeniami jakie niesie cukrzyca i objęcie ich konsultacjami lekarskimi w kierunku wykrywania cukrzycy do 30.08.2019r. Planowane zadania są zgodne z założeniami Regionalnego Programu Zdrowotnego Samorządu Woj. Mazow. (RPZ) i obejmują: akcję informacyjną (moduł I), konsultacje lekarskie i działania edukacyjne (moduł II) i szkolenia personelu medycznego (moduł III) . GŁÓWNI UCZESTNICY PROJ. objęci wsparciem bezpośrednim to osoby pow. 60 r.ż. mieszkające w Warszawie i pow.wołomińskim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 MERYTOR. SZCZEG.nr 7-opis zad nr 3 w D</t>
  </si>
  <si>
    <t>RPMA.09.02.02-14-8130/17-00</t>
  </si>
  <si>
    <t>Profilaktyka cukrzycy w Warszawie i powiecie warszawskim zachodnim</t>
  </si>
  <si>
    <t>CELEM GŁÓWNYM PROJEKTU jest wzrost świadomości wśród 2.350 mieszkańców m.st. Warszawy i powiatu warszawskiego zachodniego gm.: Błonie, Łomianki, Ożarów Maz., Izabelin, Kampinos, Leszno, Stare Babice; m.: Błonie, Łomianki, Ożarów Maz. (w tym 940 M i 1.410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 GŁÓWNI UCZESTNICY PROJEKTU objęci wsparciem bezpośrednim to osoby pow. 60 r.ż. mieszkające w Warszawie i powiecie warszawskim zach.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 spełni KRYT.MERYTOR. SZCZEG. nr 7 - opis w sekcji D.</t>
  </si>
  <si>
    <t>RPMA.09.02.02-14-8131/17-00</t>
  </si>
  <si>
    <t>Profilaktyka cukrzycy w Radomiu i gminach Jedlińsk i Jastrzębia</t>
  </si>
  <si>
    <t>CELEM GŁÓWNYM PROJEKTU jest wzrost świadomości wśród 2.350 mieszkańców m. Radom i gm. Jedlińsk i Jastrzębia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Jedlińsk i Jastrzębia,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</si>
  <si>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RPMA.09.02.02-14-8132/17-00</t>
  </si>
  <si>
    <t>Profilaktyka cukrzycy w Radomiu i gminach Jedlnia-Letnisko, Gózd</t>
  </si>
  <si>
    <t>CELEM GŁÓWNYM PROJEKTU jest wzrost świadomości wśród 2.350 mieszkańców m. Radom i gm. Jedlnia-Letnisko i Gózd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Jedlnia-Letnisko i Gózd,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</si>
  <si>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RPMA.09.02.02-14-8133/17-00</t>
  </si>
  <si>
    <t>Profilaktyka cukrzycy w Radomiu i gminach Skaryszew, Kowala, Wierzbica</t>
  </si>
  <si>
    <t>CELEM GŁÓWNYM PROJEKTU jest wzrost świadomości wśród 2.350 mieszkańców m. Radom i gm. Skaryszew, Kowala, Wierzbica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Skaryszew, Kowala, Wierzbica,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</si>
  <si>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RPMA.09.02.02-14-8134/17-00</t>
  </si>
  <si>
    <t>Profilaktyka cukrzycy w Radomiu i gminach Wolanów, Zakrzew i Przytyk</t>
  </si>
  <si>
    <t>CELEM GŁÓWNYM PROJEKTU jest wzrost świadomości wśród 2.350 mieszkańców m. Radom i gm. Wolanów, Zakrzew, Przytyk (w tym 1.175 M i 1.175 K) związanych z zagrożeniami jakie niesie cukrzyca i objęcie ich konsultacjami lekarskimi w kierunku wykrywania cukrzycy do 30.08.2019r. Planowane zadania są zgodne z założeniami Regionalnego Programu Zdrowotnego Samorządu Województwa Mazowieckiego (RPZ) i obejmują: akcję informacyjną (moduł I), konsultacje lekarskie i działania edukacyjne (moduł II) i szkolenia personelu medycznego (moduł III). GŁÓWNI UCZESTNICY PROJEKTU objęci wsparciem bezpośrednim to osoby pow. 60 r.ż. mieszkające w Radomiu i gm. Wolanów, Zakrzew, Przytyk, dotychczas niediagnozowane w kierunku cukrzycy, które podpiszą druk świadomej zgody na udział w projekcie. Ponadto działaniami zostaną objęci również lekarze/pielęgniarki, personel placówek prowadzących działalność leczniczą. ZAKŁADANY WSKAŹNIK REZULTATU: liczba wspartych w programie miejsc świadczenia usług zdrowotnych, istniejących po zakończeniu projektu. ZAKŁADANE WSKAŹNIKI PRODUKTU: liczba osób zagrożonych ubóstwem lub wykluczeniem społecznym objętych usługami zdrowotnymi w programie, liczba personelu medycznego uczestniczącego w szkoleniach oraz liczba wykładów dla pacjentów dotyczące w szczególności diety i aktywności fizycznej. Pozostałe wskaźniki określone w RPZ będą wykazane i raportowane zgodnie z §30 pkt 3 wzoru umowy ryczałtowej dla przedmiotowego konkursu. Wnioskodawca we wskaźniku rezultatu nr 2 oraz wskaźnikach produktu nr 3, 4, 5, 6, 7, i 8 wskazał wartości docelowe na poziomie "0" - ich oszacowanie jest możliwe wyłącznie na etapie realizacji proj. i będzie raportowane zgodnie z zapisami umowy o dofinasowanie - informacje zostaną przekazane w terminie określonym w §30 pkt 3 wzoru umowy ryczałtowej. Projekt spełni KRYTERIUM MERYTOR. SZCZEGÓŁOWE nr 7 - opis w sekcji D (opis zadania nr 3)</t>
  </si>
  <si>
    <t>RPMA.09.02.02-14-8143/17-00</t>
  </si>
  <si>
    <t>„Instytut wiedzy - NZOZ Medical Center”</t>
  </si>
  <si>
    <t>Biuro Projektu - Belgradzka 42 Warszawa Pierwszym etapem programu będzie akcja informacyjna. Drugą część programu będzie stanowił cykl konsultacji lekarskich i działań edukacyjnych dla pacjentów w formie tzw. akcji promocji zdrowia. Trzecią część będą stanowiły szkolenia prowadzone wśród personelu medycznego dotyczące diabetologii. 1. Akcja informacyjna mająca na celu poinformowanie grup docelowych o kryteriach włączenia oraz ogólnych ramach organizacyjnych akcji. Zostaną rozprowadzone także materiały informacyjne zawierające dane dotyczące podstawowych objawów a także krótko- i dalekosiężnych skutków nieleczonej cukrzycy. Akcja będzie miała charakter ciągły i będzie się odbywała w cyklu rocznym. 2. Cykl konsultacji lekarskich zawierających: 1)oznaczenie glikemii przygodnej, 2)oznaczenie hemoglobiny glikowanej HbA1c u uczestników programu z wynikiem glikemii przygodnej ? 200 mg/dl (11,1 mmol/l), 3)pomiar wskaźnika BMI – Body Mass Index oraz wskaźnika talia-biodro (WHR – Waist-Hip Ratio) 4)pomiar ciśnienia tętniczego krwi, 5)ocena wykrytych powikłań cukrzycy, 6)konsultacja lekarska . 3. Działania edukacyjne dla pacjentów będą organizowane na obszarze realizacji projektu przez absolwentów kierunków medycznych oraz absolwentów kierunku „zdrowie publiczne”. 4. Szkolenia prowadzone wśród personelu medycznego mające na celu przekazanie kompleksowej i aktualnej wiedzy z zakresu diabetologii (w szczególności profilaktyka, rozpoznawanie oraz leczenie). Realizowane w programie świadczenia są bezpłatne i dobrowolne. --- Wnioskodawca jest podmiotem wykonującym działalność leczniczą . Wnioskodawca od roku 2006 realizuje m.in. świadczenia zdrowotne w ramach umowy z NFZ m.in. w zakresie podstawowej opieki zdrowotnej. Posiadane doświadczenie zapewni prawidłową realizację projektu. Wnioskodawca na każdym etapie realizacji projektu zapewnia przestrzeganie zasady równości szans kobiet i mężczyzn, tak aby na żadnym etapie realizacji projektu tego typu barier</t>
  </si>
  <si>
    <t>RPMA.09.02.02-14-8145/17-00</t>
  </si>
  <si>
    <t>Mazowsze kontra cukrzyca</t>
  </si>
  <si>
    <t>Przedmiotem projektu jest poprawa stanu zdrowia mieszkańców województwa mazowieckiego. Wsparcie kierowane jest do GD którą są osoby (13250 mieszkańców - 6625 M; 6625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stanowiącego otoczenie projektu mające na celu przekazanie kompleksowej wiedzy z zakresu diabetologii. P. stanowi odpowiedz na wyniki prowadzonych badań epidemiologicznych potwierdzających że cukrzyca występuje około 8,8% populacji światowej w wieku 20-79 lat, a prawie połowa z nich nie jest świadoma swojej choroby. Zwiększona wykrywalność to także efekt stopniowo rosnącej świadomości wśród lekarzy oraz efekt prowadzonych akcji inf.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Działania będą kierowane do osób z których co najmniej 25 % będzie pochodzić z terenów wiejskich. W przypadku otoczenia grupy docelowej wpłynie na zdobycie nowej wiedzy z zakresu metod edukacji zdrowotnej oraz postępów w diabetologii. P będzie realizowany zgodnie z zasadą zrównoważonego rozwoju. P jest zgodny z RPZ w zakresie planowanych działań, grupy docelowej oraz doświadczenia WN. P realizowany w partnerstwie z NZOZ „MÓJ LEKARZ" IZABELA KOŚCIUCZYK i „DERMEX”. Partnerstwo spełnia wymogi. Projektem zostanie objęte również otoczenie (200 lekarzy (100 M 100 K) i 600 (500 K 100 M) pielęgniarek.</t>
  </si>
  <si>
    <t>CENTRUM INNOWACJI I SPOŁECZNEJ EKONOMII</t>
  </si>
  <si>
    <t>RPMA.09.02.02-14-8147/17-01</t>
  </si>
  <si>
    <t>Działania edukacyjne i konsultacje diabetologiczne na rzecz poprawy stanu zdrowia mieszkańców województwa mazowieckiego.</t>
  </si>
  <si>
    <t>W ramach projektu wykorzystane zostanie dotychczasowe doświadczenie partnerów przy realizacji cyklu "Białych niedzieli" - konsultacji diabetologicznych oraz działań informacyjnych. Wnioskowany projekt jest zgodny z właściwym RPZ, w szczególności w zakresie: planowanych działań, grupy docelowej, doświadczeń i kompetencji wykonawców. W ramach projektu zakłada się realizację akcji informacyjnej na temat objawów, leczenia oraz skutków nieleczonej cukrzycy, a także skali tego zjawiska oraz nieświadomości społeczeństwa na temat bardzo dużego zakresu jego występowania. Zorganizowanych zostanie 330 akcji promocji zdrowia - kompleksowych indywidualnych konsultacji wykonanych przez personel lekarski w kierunku wykrycia zaburzeń gospodarki węglowodanowej oraz działań edukacyjnych podczas wykładów dotyczących w szczególności diety i aktywności fizycznej. Zakładane jest udzielenie działań edukacyjnych dla 52.000 osób z woj. mazowieckiego (30841 kobiet, 21159 mężczyzn). Działania edukacyjne będą działaniami towarzyszącymi przy realizacji 330 konsultacji diabetologicznych. Ostatnim elementem będzie przeprowadzenie szkoleń dla personelu medycznego (lekarzy oraz pilęgniarek) z POZ z woj. mazowieckiego. Tematyka wykładów będzie obejmowała najnowsze dane i wytyczne naukowe rozpoznania, diagnostyki i postępowania z pacjentem zagrożonym lub już chorym na cukrzycę, tak aby zminimalizować wystąpienie powikłań i jak najszybciej objąć go najskuteczniejszą opieką medyczną. Szkolenia będą skierowane do 400 (209 kobiet, 191 mężczyzn) osób z min. 200 podmiotów POZ z woj. mazowieckiego. Biuro wnioskodawcy znajdować się będzie na terenie woj. mazowieckiego.</t>
  </si>
  <si>
    <t>MAZOWIECKI SZPITAL BRÓDNOWSKI W WARSZAWIE SPÓŁKA Z OGRANICZONĄ ODPOWIEDZIALNOŚCIĄ</t>
  </si>
  <si>
    <t>RPMA.09.02.02-14-8565/17-02</t>
  </si>
  <si>
    <t>Terapia zdrowia psychicznego osób z powiatu płockiego i gostynińskiego.</t>
  </si>
  <si>
    <t>Projekt zakłada objęcie wsparciem 95 BO(55K/40M) m.in. z gmin znajdujących się poniżej progu defaworyzacji.Proj. realiz.w partnerstwie z Fundacją Ekonomii Społecznej zapewniając kompleksowe podejście do rozwiązywania indywidualnych potrzeb uczestników projektu.. Proj. jest skierowany do osób z zaburzeniami psychicznymi w tym do osób niesamodzielnych, o których mowa w "Wytycznych w zakresie realizacji przedsięwzięć w obszarze włączenia społecznego i zwalczania ubóstwa z wykorzystaniem środków EFS i EFRR na lata 2014- 2020". Wsparciem zostaną objęte osoby chorujące m. in. na: depresje, zaburzenia lękowe, schizofrenię, chorobę afektywna dwubiegunową. Osoby pow. 65 r. ż. będą one stanowiły co najmniej 50% grupy docelowej. Dla BO zostanie zorganizowana właściwa terapia wraz z psychofarmakoterapią, nauka umiejętności psychologicznych i radzenia sobie z chorobą, fizjoterapia, terapię zajęciową. Dla osób z otoczenia/opiekunów zostanie zorganizowana psychoedukacja, która pozwoli na zwiększenie wiedzy na temat choroby. Dla personelu medycznego zostaną zorganizowane szkolenia z zakresu rozpoznawania chorób psychicznych i właściwego postępowania z pacjentem chorym. Projekt zawiera działania komplementarne (program terapeutyczny i indywidualny plan działania) do innych projektów realizowanych przez Wnioskodawcę (KRYT.MERYTNR 7).Wnioskodawca zapewnia, że wsparcie w ramach realizacji proj. na 1 BO nie przekroczy kwoty 49 900,00 PLN. Proj. jest zgodny z zasadą zrównoważonego rozwoju oraz z zasadami równości szans K i M i równości szans i niedyskryminacji.Proj. jest zgodny z prawodawstwem krajowym oraz z RPOWM 2014-2020 oraz Działaniem/Podziałaniem opisanym w SZOOP RPO WM.</t>
  </si>
  <si>
    <t>VIDE SP. Z O.O.</t>
  </si>
  <si>
    <t>RPMA.09.02.02-14-8569/17-00</t>
  </si>
  <si>
    <t>Przeciwdziałanie depresji</t>
  </si>
  <si>
    <t>Projekt skierowany jest do osób niesamodz.psychicznie chorych z DEPRESJĄ, czyli chorobą, która już za 3 lata będzie drugą, po niewydolności krążenia, najczęściej diagnozowaną chorobą na świecie. Choroba ta dotyka tak wielu ludzi, że ogromna większość z nas już zetknęła się z osobą, u której występuje depresja w rodzinie, w pracy, czy w kręgu przyjaciół. Często mylona z chandrą, czy czasowym obniżeniem nastroju powoduje katastrofalne w skutkach konsekwencje-co 40 sekund gdzieś na świecie zabija się człowiek. Cel gł.proj. - poprawa stanu zdrowia 150 mieszk. m.st. W-wy z zaburz. psych. - depresja poprzez zagwarant. im dost. do zintegrow. usł. w formie dziennej opieki do 30.10.2020r. Planowane zadania są zgodne z Założenia do deinstytucjonalizacji usł. med. w zakresie zdrowia psych. dla os. niesamodzielnych z terenu woj. maz. i obejmują: 1. Obszar I-wsparcie działalności dziennych form opieki nad uczestnikami proj. poprzez zapewnienie dost. do zintegr. usł. w formie dziennej, ambulat. lub w środowisku domowym uczest. proj.; 2. Obszar II–wsparcie oraz działania inform.-edukac. dla uczest. proj. oraz dla os. z ich otoczenia oraz opiekunów oraz 3. Obszar III-działania inform.-edukac. dla os. świadcz. usługi z zakresu opieki nad osobami niesamodziel. z zaburz. psych., w szczegól. skier. do: lekarzy (w tym POZ), pielęgniarek (w tym POZ), terap., rehabilit., psychol. Uczestnikami proj. będzie 150 os. spełniających kryt. okreś. w regulaminie. Zakładany wskaź. rezultatu: liczba wspartych w programie miejsc świadczenia usług zdrowotnych, istniejących po zakończeniu proj. Zakładane wskaź. prod.: Liczba os. zagroż. ubóst. lub wyklucz. społ. objętych usługami zdrowotnymi w programie i Liczba osób zagrożonych ubóstwem lub wykluczeniem społ. objętych usługami zdrowotnymi w deinstytucjonalizacji usług medycznych. Pozostałe wsk.określone w „Założeniach do deinstytucjonalizacji…” (s.23) będą wykazane i raportowane zgodnie z §34 pkt 1-5 wzoru umowy dla przedmiotowego konku</t>
  </si>
  <si>
    <t>INSTYTUT ROZWOJU OSOBISTEGO SP.Z O.O.</t>
  </si>
  <si>
    <t>RPMA.09.02.02-14-8570/17-01</t>
  </si>
  <si>
    <t>"W Centrum harmonii ze światem". Wsparcie deinstytucjonalizacji opieki nad osobami zależnymi z chorobą psychiczną jako alternatywna forma opieki nad osobami niesamodzielnymi, w tym starszymi z terenu woj. mazowieckiego w Ceranowie.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</si>
  <si>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</si>
  <si>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RPMA.09.02.02-14-8571/17-01</t>
  </si>
  <si>
    <t>"W Centrum harmonii ze światem". Wsparcie deinstytucjonalizacji opieki nad osobami zależnymi z chorobą psychiczną jako alternatywna forma opieki nad osobami niesamodzielnymi w tym starszymi z terenu woj. mazowieckiego w Żelechowie.</t>
  </si>
  <si>
    <t>"CENTRUM MEDYCZNO- DIAGNOSTYCZNE" SPÓŁKA Z OGRANICZONĄ ODPOWIEDZIALNOŚCIĄ</t>
  </si>
  <si>
    <t>RPMA.09.02.02-14-8572/17-01</t>
  </si>
  <si>
    <t>"W Centrum harmonii ze światem". Wsparcie deinstytucjonalizacji opieki nad osobami zależnymi z chorobą psychiczną jako alternatywna forma opieki nad osobami niesamodzielnymi w tym starszymi z terenu woj. mazowieckiego w Siedlcach.</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</si>
  <si>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miesięce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 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</si>
  <si>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RPMA.09.02.02-14-8573/17-01</t>
  </si>
  <si>
    <t>"W Centrum harmonii ze światem". Wsparcie deinstytucjonalizacji opieki nad osobami zależnymi z chorobą psychiczną jako alternatywna forma opieki nad osobami niesamodzielnymi w tym starszymi z terenu woj. mazowieckiego w Mińsku Mazowieckim.</t>
  </si>
  <si>
    <t>RPMA.09.02.02-14-8574/17-01</t>
  </si>
  <si>
    <t>"W Centrum harmonii ze światem". Wsparcie deinstytucjonalizacji opieki nad osobami zależnymi z chorobą psychiczną jako alternatywna forma opieki nad osobami niesamodzielnymi w tym starszymi z terenu woj. mazowieckiego w Oleśnicy.</t>
  </si>
  <si>
    <t>RPMA.09.02.02-14-8805/17-00</t>
  </si>
  <si>
    <t>Skuteczna diagnoza i indywidualna terapia w środowisku domowym szansą dla dzieci z autyzmem z województwa mazowieckiego</t>
  </si>
  <si>
    <t>Wnioskodawca Mazowieckie Centrum Neuropsychiatrii Sp. z o.o. (WN) jest podmiotem wykonującym działalność leczniczą zgodnie z definicją z ustawy o dział. leczniczej i posiada kontrakt z NFZ. Posiada ogromne, wieloletnie doświadczenie w pracy z dziećmi z ASD. Celem Projektu (PROJ) jest zwiększenie dostępności usług zdrowotnych poprzez wdrożenie programu pracy dzieckiem z zaburzeniami autyzmu (ASD) oraz jego rodzina? w środowisku domowym. PROJ kierowany jest do mieszkańców województwa mazowieckiego (WM) 60 dzieci z zdiagnozowanymi objawami ASD w wieku 1,5 do 15 r.ż. Wsparciem obejmie także rodziców/opiekunów do których zostanie skierowany cykl szkolen´ z zakresu metod terapii i wspomagania rozwoju, a także środowisko pracowników oświaty i lekarzy POZ. PROJ stanowi odpowiedź na wyniki badan´ epidemiologicznych potwierdzających, z˙e autyzm występuje u 1 na 150 dzieci, czyli 1% populacji. Zwie?kszona wykrywalność´ w młodszym wieku i szybka interwencja terapeutyczna dla całej rodziny, to konieczność wzmacniania s´wiadomos´ci ws´ród lekarzy, nauczycieli i rodziców. Wczesne skierowanie dziecka do specjalisty umoz˙liwia szybkie rozpocze?cie terapii z dzieckiem. Wraz z wiekiem spada plastycznos´c´ układu nerwowego i efekty terapii sa? mniejsze. Działania w ramach projektu obejmuja? szeroki zakres akcji informacyjnej, specjalist. diagnoz, indywidualnej terapii z udziałem całej rodziny, warsztatów. Zostana? zorganizowane szkolenia informacyjno-edukacyjne dla osób z otoczenia pacjenta. Rezultatem PROJ be?dzie stworzenie indywidualnego programu domowego i s´rodowiskowego dla kaz˙dego dziecka uczestnicza?cego w Programie. Zapewnione zostaną działania wspomagaja?ce rozwój dziecka i wspieraja?ce rodzinę z ASD. Rodzice/opiekunowie dzieci z ASD zostana? przygotowani do samodzielnej pracy z dzieckiem. PROJ be?dzie realizowany zgodnie z zasada? zrównowaz˙onego rozwoju, jest zgodny z RPZ w zakresie planowanych działań´, grupy docelowej oraz dos´wiadczenia WN.</t>
  </si>
  <si>
    <t>MAZOWIECKIE CENTRUM NEUROPSYCHIATRII SP. Z O. O.</t>
  </si>
  <si>
    <t>RPMA.09.02.02-14-8807/17-01</t>
  </si>
  <si>
    <t>Kompleksowe wsparcie dla dzieci ze spektrum autyzmu</t>
  </si>
  <si>
    <t>Projekt zakłada wdrażanie programów wczesnego wykrywania wad rozwojowych u dzieci w wieku od 1,5 do 15 roku życia z zaburzeniami ze spektrum autyzmu w środowisku domowym. Projekt będzie realizowany w latach 2019-2020. Projekt podzielono na etapy: 1. Etap pierwszy będzie polegał na akcji informacyjno-edukacyjnej i rekrutacji uczestników z terenu 3 powiatów województwa mazowieckiego: wołomińskiego, legionowskiego oraz warszawskiego poprzez : ulotki, plakaty, informacje na stronie internetowej, portalach społecznościowych. 2. Etap drugi będzie obejmował indywidualną diagnozę, pracę z rodziną i dzieckiem, a także szkolenia dla rodziców i opiekunów. Łącznie planujemy w projekcie objąć wsparciem 75 dzieci ze zdiazgnozowanym ASD i 75 rodziców/opiekunów prawnych. Na potrzeby programu zostanie powołany zespół specjalistów składający się z: koordynatora projektu i specjalistów merytorycznych - tak by spełnione były wymagania określone w Regionalnym Programie Zdrowotnym. Zaplanowane działania spełniać będą wymagania określone w regulaminie konkursu.</t>
  </si>
  <si>
    <t>RPMA.09.02.02-14-8809/17-00</t>
  </si>
  <si>
    <t>Mazowsze otwiera serce i świat dla dzieci z autyzmem</t>
  </si>
  <si>
    <t>P stanowi odp. na wyniki przepr. badań epidemiologicznych szacujących, że autyzm występuje u około 1% populacji UE. Wg. danych GUS populacja od 2 do 15 r.ż. na terenie woj. maz. w 2015 r. liczyła 779 359 osób, w tym wg. statystyk Autism Europe zaburzenia ASD ma nawet 7 779 osób, a wg. danych amerykańskich aż 8 572 dzieci. Występuje brak lub duże trudności w uzysk. wskaz. do pracy w domu i otrzymaniem diagnozy funkcjonalnej dziecka ASD dla rodziców/opiekunów, gdyż w woj. maz. jest zaledwie 12 poradni dla osób z ASD. Przedm. P w ramach wykrywania i skutecznej terapii wad rozwoj. u dzieci z zaburzeniami ASD jest oprac. szeregu diagnoz funkcjonowania oraz przyg. indywidualnego programu domowego dla każdego pacjenta ucz. w P. Wsparcie P kier. jest do GD 84 dzieci (22 K i 62 M) miszk. w woj. maz. (min. 25% pochodzi z ter. wiejskich), w wieku 1,5-15 lat z zaburzeniami ASD speł. łącznie kryteria str. 15-16 reg. konkursu. Po akcji infor. i rekr. GD wsparcie proj. obejmie: indywidualną pracę z rodziną i dzieckiem w śr. dom., w celu opracow. indywidualnych diagnoz, w tym diagnozy funkcjonalnej, min. 12 spotkań z dzieckiem i jego rodziną, przep. powtórnej diagnozy funkcjonowania, porównanie i omówienie wyników. Efektem będzie stworzenie ind. programu domowego i środowiskowego dla każdego dziecka. Ponadto wsp. proj. zawiera szkolenie dla min. 84 rodziców/ opiekunów nt. dostępnych metod terapii ASD i prakt. wskaz. jak wspomagać rozwój dziecka z zaburzeniami ASD. P obejmuje też dział. fakultatywne: inf.-szkoleniowe dla 12 os. personelu med. oraz inf-edukacyjne dla 12 os.z otoczenia pacjenta (ośrodki, plac. oświatowe). P będzie realizowany zgodnie z zasadą zrównoważonego rozwoju. P jest zgodny z RPZ Sam. Woj. Maz. dotyczącego ASD w zakresie planowanych dział. i interwencji, grupy docelowej oraz doświadczenia wnioskodawcy. P realizowany w partnerstwie z NZOZ „MÓJ LEKARZ" IZABELA KOŚCIUCZYK i „CENTRUM MEDYCZNE DERMEX” sp. z o.o.. Partnerstwo spełnia wymogi i warunki konkursu.</t>
  </si>
  <si>
    <t>RPMA.09.02.02-14-8810/17-01</t>
  </si>
  <si>
    <t>Praca z dzieckiem z zaburzeniami autyzmu na Mazowszu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</si>
  <si>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180 dzieci w okresie realizacji od 02.2018 do 06.2020.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</si>
  <si>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POTRIMPUS WITOLD RYTWIŃSKI</t>
  </si>
  <si>
    <t>RPMA.09.02.02-14-8811/17-01</t>
  </si>
  <si>
    <t>Poprawa pracy z dzieckiem z zaburzeniami autyzmu</t>
  </si>
  <si>
    <t>Projekt (P) realizowany jest przez Wnioskodawcę (WN) i Partnera (Pn), który prowadzi działalność leczniczą w ramach NFZ i posiada doświadczenie w pracy z dziećmi autystycznymi. Projekt (P) ma na celu dostępności usług zdrowotnych poprzez indywidualną pracę z dzieckiem (DZ) z zaburzeniami autyzmu (ASD) oraz jego rodziną w środowisku domowym. P kierowany jest do dzieci z Mazowsza w wieku 1,5-15 lat z zaburzeniami ze spektrum autyzmu, o których mowa w SzOOP oraz RPZ. W ramach P zostanie wdrożony program wczesnego wykrywania wad rozwojowych u dzieci z zaburzeniami ze spektrum autyzmu w środowisku domowym. Przewiduje się akcję informacyjną i rekrutacja uczestników programu oraz realizację części diagnostyczno-edukacyjnej polegającej na szeregu działań związanych z indywidualną pracą z rodziną i dzieckiem oraz szkolenia dla rodziców/opiekunów. Dodatkowo będą działania szkoleniowe dla personelu medycznego i działania informacyjno – edukacyjne dla osób z otoczenia pacjenta. P. stanowi odpowiedz na wyniki prowadzonych u dzieci badań epidemiologicznych potwierdzających że autyzm występuje u 1 na 150 dzieci, czyli 1 proc. populacji. Rezultatem P będzie stworzenie programu domowego i środowiskowego dla każdego dziecka uczestniczącego w Programie. Dzięki dofinansowaniu zostaną zapewnione odpowiednie działania wspomagające rozwój dziecka i wspierające rodzin. Interwencja skierowana jest do 189 dzieci w okresie realizacji od 02.2018 do 06.2019. P będzie realizowany zgodnie z zasadą zrównoważonego rozwoju, pomocą publiczną (nie występuje). P jest zgodny z RPZ w zakresie planowanych działań, grupy docelowej oraz doświadczenia WNi Pn. Dzięki dofinansowaniu zostaną zapewnione odpowiednie działania wspomagające rozwój dziecka i wspierające rodziny. Rodzice/opiekunowie dzieci z ASD zostaną przygotowani do samodzielnej pracy z dzieckiem. Wsparcie będzie realizowane przez cały tydzień w godzinach popołudniowych i wieczornych (po godz. 16.00) w sobotę i w niedzielę.</t>
  </si>
  <si>
    <t>ZAKŁAD USŁUGOWY "J.P." JAROSŁAW PAĆKO</t>
  </si>
  <si>
    <t>RPMA.09.02.02-14-8821/17-02</t>
  </si>
  <si>
    <t>Badania przesiewowe słuchu uczniów klas I szkół podstawowych na terenie powiatu lipskiego w roku szkolnym 2017/2018 oraz 2018/2019</t>
  </si>
  <si>
    <t>CELEM GŁÓWNYM PROJEKTU jest wykrycie uczniów kl. I szkół podstawowych w roku szkolnym 2017/2018 oraz 2018/2019 z powiatu lipskiego,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lipskiego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lipskiego.</t>
  </si>
  <si>
    <t>RPMA.09.02.02-14-8822/17-02</t>
  </si>
  <si>
    <t>Badania przesiewowe słuchu uczniów klas I szkół podstawowych na terenie powiatu szydłowieckiego w roku szkolnym 2017/2018 oraz 2018/2019</t>
  </si>
  <si>
    <t>CELEM GŁÓWNYM PROJEKTU jest wykrycie uczniów kl. I szkół podstawowych w roku szkolnym 2017/2018 oraz 2018/2019 z powiatu szydłowieckiego,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szydłowieckiego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szydłowieckiego.</t>
  </si>
  <si>
    <t>RPMA.09.02.02-14-8823/17-02</t>
  </si>
  <si>
    <t>Badania przesiewowe słuchu uczniów klas I szkół podstawowych na terenie powiatu żuromińskiego w roku szkolnym 2017/2018 oraz 2018/2019</t>
  </si>
  <si>
    <t>CELEM GŁÓWNYM PROJEKTU jest wykrycie uczniów kl. I szkół podstawowych w roku szkolnym 2017/2018 oraz 2018/2019 z powiatu żuromińskiego,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żuromińskiego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żuromińskiego.</t>
  </si>
  <si>
    <t>RPMA.09.02.02-14-8826/17-02</t>
  </si>
  <si>
    <t>Badania przesiewowe słuchu uczniów klas I szkół podstawowych na terenie powiatu przysuskiego w roku szkolnym 2017/2018 oraz 2018/2019</t>
  </si>
  <si>
    <t>CELEM GŁÓWNYM PROJEKTU jest wykrycie uczniów kl. I szkół podstawowych w roku szkolnym 2017/2018 oraz 2018/2019 z powiatu przysuskiego, u których występuje podejrzenie zaburzeń słuchu. Planowane zadania są zgodne z założeniami Regionalnego Programu Zdrowotnego Samorządu Województwa Mazowieckiego (RPZ) i obejmują: akcje informacyjne, działania informacyjno-edukacyjne dla rodziców i dzieci, badania przesiewowe słuchu dla uczniów klas I szkół podstawowych oraz konferencje szkoleniowe dla personelu medycznego. GŁÓWNI UCZESTNICY PROJEKTU objęci wsparciem bezpośrednim to dzieci uczące się w klasach I szkół podstawowych z obszaru województwa mazowieckiego, z powiatu przysuskiego w roku szkolnym 2017/2018 oraz 2018/2019. Ponadto działaniami zostaną objęci również rodzice/opiekunowie, personel placówek oświatowych oraz personel medyczny. ZAKŁADANE WSKAŹNIKI REZULTATU: liczba wspartych w programie miejsc świadczenia usług zdrowotnych, istniejących po zakończeniu projektu; ocena jakości udzielanych świadczeń poprzez weryfikację ankiet wypełnionych przez uczestników. ZAKŁADANE WSKAŹNIKI PRODUKTU: liczba osób zagrożonych ubóstwem lub wykluczeniem społecznym objętych usługami zdrowotnymi w programie; liczba dzieci uczestniczących w programie; liczba dzieci, u których przeprowadzono badanie; liczba rodziców/opiekunów dzieci oraz personelu pedagogicznego uczestniczących w zajęciach informacyjno-edukacyjnych; liczba personelu medycznego uczestniczącego w szkoleniach; liczba opracowanych wzorów materiałów informacyjno – edukacyjnych. Pozostałe wskaźniki określone w RPZ będą wykazane i raportowane na etapie realizacji Projektu. Na podstawie dotychczas zrealizowanych programów badań przesiewowych słuchu w szkołach podstawowych województwa mazowieckiego wynika, że zbadanych zostanie około 80% uczniów populacji docelowej. IFPS posiada potencjał finansowy, kadrowy oraz techniczny umożliwiający OBJĘCIE BADANIAMI CAŁEJ POPULACJI UCZNIÓW KL. I szkół podstawowych z powiatu przysuskiego.</t>
  </si>
  <si>
    <t>RPMA.09.02.02-14-9353/17-00</t>
  </si>
  <si>
    <t>Nowoczesna diagnostyka i rehabilitacja dla dzieci z mózgowym porażeniem dziecięcym</t>
  </si>
  <si>
    <t>Celem projektu jest zwiększenie w latach 2017-2020 dostępności do nowoczesnych metod diagnostyki i rehabilitacji zaburzeń funkcji chodu u dzieci z MPDZ poprzez udzielenie świadczeń terapeutycznych dla grupy 104 dzieci w wieku 5-18 lat z terenu województwa mazowieckiego. Dzięki udzielonym świadczeniom nastąpi poprawa wzorca chodu. Projekt będzie realizowany w formule partnerskiej. Zaplanowano działania zgodnie z RPZ obejmujące: 1. przeprowadzenie działań informacyjno-promocyjnych; 2. przeprowadzenie kwalifikacji uczestników do programu na podstawie kryteriów włączania do programu; 3. wykonanie badania początkowego u osób zakwalifikowanych do programu; 4. wykonanie u osób zakwalifikowanych do programu pełnego cyklu terapeutycznego; 5. wykonanie badania końcowego (takie same badania jak w przypadku badań początkowych) u osób zakwalifikowanych do programu; 6. przeprowadzenie badania satysfakcji uczestników programu; 7. prowadzenie stałego monitoring świadczeń wykonywanych w ramach programu; 8. przeprowadzenie ewaluacji świadczeń wykonanych w ramach programu po zakończeniu projektu. Świadczenia opieki zdrowotnej w projekcie realizowane są wyłącznie przez podmioty wykonujące działalność leczniczą - zarówno lider jak i partner posiadają taki status. Założono, że z uwagi na przewidywane różne zapotrzebowanie na usługi w programie 50 osób weźmie udział w 5 cyklach, kolejne 27 osób w 3 cyklach a kolejne 27 osób w 2 cyklach - łącznie zostanie wykonanych 385 cykli dla 104 różnych osób. W projekcie w jednym momencie będzie brało udział maksymalnie 77 osób. Średni koszt jednokrotnego uczestnictwa tj. jednego cyklu terapeutycznego w projekcie wynosi 5400,45 złotych, koszt żadnego cyklu terapeutycznego nie przekroczy limitu 5 580 złotych. Łączny koszt wsparcia na 1 osobę nie przekracza limitu 29 980,00 złotych. Projekt jest zgodny z RPZ (m.in planowane działania, grupa docelowa, doświadczenia i kompetencje wykonawców) i wytycznymi wskazanymi w regulaminie konkurs</t>
  </si>
  <si>
    <t>WARSZAWSKIE KOŁO POLSKIEGO STOWARZYSZENIA NA RZECZ OSÓB Z NIEPEŁNOSPRAWNOŚCIĄ INTELEKTUALNĄ</t>
  </si>
  <si>
    <t>RPMA.09.02.02-14-9355/17-01</t>
  </si>
  <si>
    <t>Krok po kroku</t>
  </si>
  <si>
    <t>Mózgowe porażenie dziecięce jest chorobą, której przyczyn (uszkodzenia mózgu we wczesnym okresie rozwoju) nie można wyleczyć i najczęstszą przyczyną niepełnosprawności dzieci i młodzieży. Największym problemem dot. praktycznie wszystkich dzieci z MPDZ jest zaburzony rozwój funkcji chodu trwale ograniczający możliwość uczestniczenia w życiu społecznym. Statystycznie ok.70% dzieci z MPDZ ma szansę chodzić, w tym 50% samodzielnie. Projekt "Krok po kroku" realizuje program rozszerzenia dostępności nowoczesnych instrumentalnych metod diagnostyki i rehabilitacji dzieci z MPDZ. Celem głównym jest: Zwiększenie w okresie realizacji projektu (01.01.2018-31.12.2020) na obszarze województwa mazowieckiego dostępności do nowoczesnych metod diagnostyki i rehabilitacji zaburzeń funkcji chodu u 50 dzieci, w tym 24 dziewczynek i 26 chłopców, w wieku 5-18lat z MPDZ poprzez udzielenie świadczeń, w tym 300 cykli terapeutycznych, w ramach programu. W ramach Projektu przewidziano trzy zadania merytoryczne: 1. Kwalifikacja uczestników programu; 2. Rehabilitacja (w tym przy użyciu Lokomatu); 3. Ewaluacja - badania początkowe i końcowe. Wskaźniki produktu: 1. Liczba osób zagrożonych ubóstwem lub wykluczeniem społecznym objętych usługami zdrowotnymi w programie - 56, w tym: 27 dziewczynek i 29chłopców; 2. Liczba wykonanych cyklów terapeutycznych w ramach RPZ - 300. 3. Liczba wykonanych cykli treningowych przygotowujących do terapii przy użyciu zrobotyzowanego systemu rehabilitacji chodu - 300. Wskaźniki rezultatu: 1. Liczba wspartych w programie miejsc świadczenia usług zdrowotnych istniejących po zakończeniu projektu - 1. Grupę docelową stanowią dzieci - dziewczynki i chłopcy - w wieku 5-18 lat z mózgowym porażeniem dziecięcym, z terenu woj.mazowieckiego, spełniające jednocześnie wszystkie kryteria włączenia do programu. Projekt jest dedykowany osobom z niepełnosprawnościami, zagrożonym wykluczeniem społecznym. Ponadto &gt;50% będą stanowiły osoby zamieszkujące obszary wiej</t>
  </si>
  <si>
    <t>RPMA.09.02.02-14-9357/17-00</t>
  </si>
  <si>
    <t>Wykorzystanie nowoczesnych technologii diagnostycznych i zrobotyzowanych systemów rehabilitacji w terapii dzieci z mózgowym porażeniem dziecięcym w Mazowieckim Centrum Neuropsychiatrii Sp. z o.o. w Zagórzu</t>
  </si>
  <si>
    <t>Celem Projektu (P.) jest zwiększenie dostępności do świadczeń opieki zdrowotnej poprzez wdrożenie nowoczesnych metod diagnostyki i rehabilitacji zaburzeń funkcji chodu u 672 dzieci i młodzieży z MPDZ (Mózgowym Porażeniem Dziecięcym) z województwa mazowieckiego (WM) w wieku od 5 do 18 r. ż. w okresie od stycznia 2018 do grudnia 2020 w Mazowieckim Centrum Neuropsychiatrii Sp. z o.o., które jest Wnioskodawcą niniejszego projektu (MCN). MCN jest podmiotem wykonującym działalność leczniczą. Oddział Rehabilitacji Neurologicznej MCN w Zagórzu jest jednym z największych oddziałów rehabilitacji specjalizujących się w leczeniu dzieci MPDZ i największym oddziałem leczącym spastyczność u dzieci z MPDZ w Polsce i Europie. Działania w ramach P. obejmują? przepr. akcji informacyjno - promocyjnej, kwalifikacje? uczestników do P. na podst. kryteriów wła?czania do programu, wykonanie badań pocza?tkowych u uczestników, wykonanie pełnego cyklu terapeutycznego u uczestników; wykonanie badań kon´cowych u uczestników po każdym cyklu, przeprowadzenie badania satysfakcji uczestników, prowadzenie stałego monitoringu s´wiadczen´ i ewaluacje? s´wiadczen´ po zakończeniu P. Wymiernym rezultatem P. be?dzie poprawa parametrów chodu u co najmniej 75% dzieci. Średni jednostkowy koszt jednego cyklu terapeutycznego nie przekroczy kwoty 5580 zł. Średni koszt na jednego uczestnika projektu, przy założeniu 6 cykli w projekcie nie przekroczy kwoty 29980 zł P. be?dzie realizowany zgodnie z zasada? zrównowaz˙onego rozwoju, zgodnie z Regionalnym Programem Zdrowotnym w zakresie zasad udzielania świadczeń, planowanych działań, grupy docelowej oraz doświadczenia MCN. MCN oświadcza, że w terminie objętym realizacją projektu jest w stanie udzielać świadczeń przy użyciu zrobotyzowanych systemów do rehabilitacji chodu. Wnioskodawca zakłada możliwość wykorzystania mechanizmu racjonalnych usprawnień w projekcie po rozpoznaniu potrzeb grupy zakwalifikowanej do projektu.</t>
  </si>
  <si>
    <t>RPMA.09.02.02-14-9358/17-00</t>
  </si>
  <si>
    <t>Zwiększamy dostępność do nowoczesnych metod diagnostyki i rehabilitacji zaburzeń funkcji chodu u dzieci z MPDZ w Województwie Mazowieckim</t>
  </si>
  <si>
    <t>Projekt (PRJ) będzie realizowany w partnerstwie Fundacji Polskie Towarzystwo Wspierania Innowacji i Społecznej Ekonomii (WNI) z NZOZ Malvita (PART), posiadającym kontrakt z NFZ. Przedmiotem PRJ jest poprawa dostępności do specjalistycznych usług zdrowotnych dla mieszkan´ców województwa mazowieckiego (WM). Wsparcie kierowane jest do grupy docelowej która? sa? 160 dzieci i młodzież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</si>
  <si>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POLSKIE TOWARZYSTWO WSPIERANIA INNOWACJI I SPOŁECZNEJ EKONOMII</t>
  </si>
  <si>
    <t>RPMA.09.02.02-14-9360/17-00</t>
  </si>
  <si>
    <t>Nowoczesne metody diagnostyki i rehabilitacji dla dzieci z mózgowym porażeniem dziecięcym w zakresie narządów ruchu szansą na wejście do społeczeństwa!</t>
  </si>
  <si>
    <t>Projekt (PRJ) będzie realizowany w partnerstwie OST-MED. Sp. z.o.o. (WNI) z GIN-MEDICUS (PART), posiadającym kontrakt z NFZ. Przedmiotem PRJ jest poprawa dostępności do specjalistycznych usług zdrowotnych dla mieszkan´ców województwa mazowieckiego (WM). Wsparcie kierowane jest do grupy docelowej 140 dzieci i młodzieży z mózgowym porażeniem dziecięcym (mpdz) w wieku od 5 do 18 lat. Zostana? oni obje?ci specjalistyczną diagnozą i rehabilitacją zgodnie z wskazaniami zawartymi w Regionalnym Programie Zdrowotny (RPZ). Wszystkie działania zostana? poprzedzone akcja? informacyjna?. PRJ be?dzie realizowany zgodnie z zasada? zrównowaz˙onego rozwoju, zgodnie z RPZ w zakresie planowanych działan´, grupy docelowej oraz dos´wiadczenia. Partnerstwo spełnia wymogi Regulaminu konkursu i zostało utworzone z uwagi na wspólny potencjał i doświadczenie w obszarze realizacji PRJ przed złożeniem niniejszego wniosku. Wnioskodawca zobowiązuje się przeprowadzic´ działania informacyjno-promocyjne PRJ, przeprowadzic´ kwalifikacje? uczestników do programu na podstawie kryteriów wła?czania do programu; wykonac´ badania pocza?tkowe u osób zakwalifikowanych do programu, wykonac´ u osób zakwalifikowanych do programu pełny cykl terapeutyczny; wykonac´ badania kon´cowe (takie same jak w przypadku badan´ pocza?tkowych) u osób zakwalifikowanych do programu; przeprowadzic´ badania satysfakcji uczestników programu przy uz˙yciu kwestionariusza ankietowego, prowadzic´ stały monitoring s´wiadczen´ wykonywanych w ramach programu; po zakon´czeniu PRJ przeprowadzic´ ewaluacje? s´wiadczen´ wykonanych w ramach programu. Wnioskodawca deklaruje stosowanie zasady równos´ci szans kobiet i me?z˙czyzn oraz niedyskryminacji, zgodnie z art. 7 Rozp Parlam. Europ. i Rady (UE) nr 1303/2013 z dnia 17 grudnia 2013 r. zarówno w obszarze rekrutacji UP jak i kadry projektu.</t>
  </si>
  <si>
    <t>OST-MED SPÓŁKA Z OGRANICZONĄ ODPOWIEDZIALNOŚCIĄ</t>
  </si>
  <si>
    <t>RPMA.09.02.02-14-9742/17-00</t>
  </si>
  <si>
    <t>Zintegrowana terapia</t>
  </si>
  <si>
    <t>Projekt zakłada stworzenie skoordynowanej środowiskowej opieki (deinstytucjonalizacja form opieki) świadczonej na rzecz osób niesamodzielnych z zaburzeniami psychicznymi, ich rodzin oraz opiekunów. W ciągu 25 miesięcy trwania projektu,obejmiemy wsparciem 30 osób dorosłych , w dwóch grupach po 15 osób z rejonu Warszawy oraz powiatów wołomińskiego i wyszkowskiego. Zapewnimy stały dostęp do zintegrowanych usług medycznych dla pacjentów a także różnych form informacyjno-edukacyjnych dla uczestników i ich rodzin. Dzięki temu osoby niesamodzielnie z zaburzeniami psychicznymi będą mogły zaspokajać swoje potrzeby, tj. potrzebę akceptacji, poczucia własnej wartości i użyteczności;będą mogły rozwijać się w sferze społecznej i odnaleźć swoje miejsce w społeczności lokalnej. Zaoferujemy rehabilitację medyczną w postaci kinezyterapii i fizykoterapii; rehabilitacja społeczna będzie realizowana w postaci terapii grupowej oraz treningów osobistych- to pozwoli pacjentom rozwinąć zainteresowania i możliwości twórcze. Każdy uczestnik będzie mógł korzystać z indywidualnego sprofilowanego doradztwa specjalistów w zakresie objętym programem ( psycholog, psychiatra, seksuolog psychoterapeuta, logopeda, neurolog, itp.). Przeprowadzenie działań informacyjno- edukacyjnych ma na celu wsparcie osób niesamodzielnych, przeciwdziałanie alienacji społecznej oraz promowanie w społeczeństwie pozytywnego wizerunku osób niesamodzielnych z niepełnosprawnością psychiczną. Działania te będą skierowane do grup docelowych właściwych dla obszaru II i III zgodnie z regulaminem konkursu. Wsparcie będzie realizowane od poniedziałku do piątku w godz. 9 - 19. Projekt jest zgodny z założeniami deinstytucjonalizacji dla województwa mazowieckiego - załącznik 11 (KRYT. DOST. 4). Projekt skierowany jest do osób z województwa mazowieckiego.</t>
  </si>
  <si>
    <t>RPMA.09.02.02-14-9789/17-00</t>
  </si>
  <si>
    <t>AKTYWNE NARZĘDZIA WSPARCIA NA RZECZ OSÓB NIESAMODZIELNYCH Z ZABURZENIAMI PSYCHICZNYMI</t>
  </si>
  <si>
    <t>Celem Projektu(PR) jest stworzenie skoordynowanej, środowiskowej op. medycz. kierowanej w do osób niesamodzielnych z zaburzeniami psych., osób z ich otoczenia tj. rodzin i opiekunów. PR realizowany jest z NZOZ Mój Lekarz w Sochaczewie (ma kontrakt z NFZ), który ma bogate dośw. w zakresie działań związanych z deinstytucjonalizacją opieki w tym również na rzecz pacjentów z grupy docelowej (GD), a także doświadczony personel medyczny. PR będzie realizowany przez 24 msc na terenie pow. pruszkowskiego oraz grodziskiego i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ambulatoryjnym lub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</si>
  <si>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RPMA.09.02.02-14-9791/17-00</t>
  </si>
  <si>
    <t>NARZĘDZIA WSPARCIA NA RZECZ OSÓB NIESAMODZIELNYCH Z ZABURZENIAMI PSYCHICZNYMI NA MAZOWSZU</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</si>
  <si>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pacjentem(60 – 40K/20M).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</si>
  <si>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RPMA.09.02.02-14-9793/17-00</t>
  </si>
  <si>
    <t>AKTYWNE NARZĘDZIA WSPRACIA NA RZECZ OSÓB NIESAMODZIELNYCH Z ZABURZENIAMI PSYCHICZNYMI Z TERENU POW. WARSZAWSKO – ZACHODNIEGO</t>
  </si>
  <si>
    <t>Celem Projektu(PR) jest stworz. skoordynowanej, środowisk. op. Medycz. dla osób niesamodzielnych z zaburz. psych., osób z ich otoczenia tj. rodzin i opiekunów. PR realizowany jest z Partnerami Rodzinna Przychodnia w Wawie (P1) i NZOZ Mój Lekarz (P2) w Sochaczewie oba mają kontrakt z NFZ) oraz ma bogate dośw. w zakresie działań związanych z deinstytucjonalizacją opieki w tym również na rzecz pacjentów z grupy docelowej (GD), a także dośw. personel medyczny. PR będzie realizowany 28 msc na terenie województwa mazowieckiego obejmie 30 uczestników w wieku od 25 do 80 r życia. (2 grupy po 15 osób) - Osoby pow. 65 r. ż. (min. 50% GD). Wsparciem zostaną objęte os. z chorobami depresji, dwu afektywnej biegunowej, schizofrenii i zaburzeń lękowych. Zakres PR oraz GD jest zgodna z Zał. do deinstytucjonalizacji usług medycznych w zakresie zdrowia psychicznego dla osób niesamodzielnych z terenu woj. mazow..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Ponadta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</si>
  <si>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RPMA.09.02.02-14-9806/17-00</t>
  </si>
  <si>
    <t>"W Centrum harmonii ze światem". Wsparcie deinstytucjonalizacji opieki nad osobami zależnymi z chorobą psychiczną jako alternatywna forma opieki nad osobami niesamodzielnymi w tym starszymi z terenu woj. mazowieckiego w Strachówce.</t>
  </si>
  <si>
    <t>Głównym zadaniem w projekcie jest stworzenie dziennej formy opieki nad osobami niesamodzielnymi z zaburzeniami psychicznymi. W ramach projektu zostanie utworzonych 15 zdeinstytucjonalizowanych miejsc opieki nad osobami niesamodzielnymi z zaburzeniami psychicznymi. W projekcie będzie brało udział równocześnie od 10 do 15 uczestników. Przez 24 miesiące trwania projektu przyjętych zostanie łącznie 80 osób, w tym 50% &gt;65r.ż. Założono, że średni czas pobytu uczestnika w projekcie będzie wynosił ok 95 dni roboczych,w razie potrzeby czas ten będzie wynosił od 30 do 260 dni roboczych. Rekrutacja do projektu będzie odbywała się zgodnie z kryteriami wejścia tj, wywiadu wstępnego przeprowadzonego przez lekarza psychiatrę wraz z oceną skali Bartheli oraz zaświadczeniem od lekarza psychiatry o stwierdzonej chorobie psychicznej. Uczestnicy projektu będą mieli realizowane świadczenia z zakresu porad psychiatrycznych i psychologicznych, grupowych i indywidualnych spotkań i sesji psychoterapeutycznych, terapii zajęciowej,rehabilitacji leczniczej, porad logopedy, wsparcia pedagoga oraz pracownika socjalnego poprzez rozpoznanie warunków socjalno-bytowych, oraz opieki pielęgniarskiej, jak również opiekuna medycznego który będzie pomagać osobom chorym i niesamodzielnym zaspokoić ich podstawowe potrzeby życiowe. Działania realizowane w ramach projektu będą kierowane do uczestników jak również do ich opiekunów i osób z ich otoczenia w zakresie porad, edukacji, wsparcia i motywacji. Projekt zakłada również wykorzystanie nowych technologii w postaci teleopieki, takich jak aplikacja mająca na celu zwiększenia bezpieczeństwa uczestnika w okresie przebywania samotnie w domu, jak również służąca do wezwania pomocy w szczególnej sytuacji. Planuję się organizację wykładów skierowanych do personelu medycznego na których zostaną poruszone zagadnienia: postępowanie z osobą z zaburzeniami psychicznymi, rodzaje i charakterystyka zaburzeń psychicznych, wstępna diagnoza, objawy zaburzeń psychiczny.</t>
  </si>
  <si>
    <t>RPMA.09.02.02-14-9807/17-00</t>
  </si>
  <si>
    <t>Dla lepszego jutra - wsparcie osób z zaburzeniami psychicznymi z powiatu wołomińskiego, wyszkowskiego i węgrowskiego.</t>
  </si>
  <si>
    <t>Celem Projektu (P) jest ułatwienie dostępu do zintegrowanych usług zdrowotnych i społecznych dorosłym osobom niesamodzielnym z zaburzeniami psychicznymi (OZP) świadczonych w lokalnym środowisku, które zamieszkują powiat: wołomiński, wyszkowski i węgrowski. Skierowany jest do co najmniej 40 OZP. Jednocześnie w projekcie będzie brało maksymalnie 15 osób, w tym 50% osób w wieku 65+. Usługi zdrowotne, tj. konsultacje psychiatry, psychoterapeutyczne, psychologiczne, lekarza seksuologa, usługi pielęgniarskie, rehabilitacja na rzecz OZP będą uzupełnione o inne formy wsparcia niezbędne do zmniejszenia izolacji społecznej OZP i ułatwienie im życia w środowisku lokalnym, tj.: zajęcia terapeutyczne, warsztaty, usługi opiekuńcze opiekunek środowiskowych, spotkania integracyjne dla OZP, udział w wydarzeniach kulturalnych organizowanych w powiecie: wołomińskim, wyszkowskim i węgrowskim. Przewidziane w P wsparcie odbywać się będzie zgodnie z dokumentem „Założenia do de instytucjonalizacji usług medycznych w zakresie zdrowia psychicznego (…)”, „Wytycznymi w zakresie realizacji przedsięwzięć z udziałem środków EFS w obszarze zdrowia na lata 2014-2020” oraz „Ogólnoeuropejskimi wytycznymi dotyczącymi przejścia od opieki instytucjonalnej do opieki świadczonej (…)”, „Krajowym Programem Przeciwdziałania Ubóstwu i Wykluczeniu Społecznemu 2020”, jak również dokumentem „Wykorzystanie funduszy Unii Europejskiej w celu przejścia od opieki instytucjonalnej do opieki świadczonej (…)”. Projekt przewiduje również prowadzenie działań informacyjno-edukacyjnych dla OZP, ich opiekunów faktycznych (OF), otoczenia OZP oraz personelu medycznego świadczącego usługi z zakresu opieki nad osobami niesamodzielnymi z zaburzeniami psychicznymi.</t>
  </si>
  <si>
    <t>PIELĘGNIARSKA OPIEKA DOMOWA MAŁGORZATA WIŚNIEWSKA</t>
  </si>
  <si>
    <t>RPMA.09.02.02-14-9808/17-00</t>
  </si>
  <si>
    <t>"W Centrum harmonii ze światem". Wsparcie deinstytucjonalizacji opieki nad osobami zależnymi z chorobą psychiczną jako alternatywna forma opieki nad osobami niesamodzielnymi w tym starszymi na terenie woj. mazowieckiego w Nurze.</t>
  </si>
  <si>
    <t>RPMA.09.02.02-14-9810/17-00</t>
  </si>
  <si>
    <t>PRACA NA RZECZ OSÓB Z ZABURZENIAMI PSYCHICZNYMI NA MAZOWSZU</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</si>
  <si>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garwolińskiego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lub środowiskowym. Planuje się org. terapii indywidualnej i grupowej, wsparcie psychiatry, psychologa, pielęgniarki, terapeuty zajęciowego świadczone zgodnie z potrzebami osób niesamodzielnych z zab. psych. Ponadta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równos´ci szans kobiet i me?z˙czyzn oraz niedyskryminacji, zgodnie z art. 7 Rozp Parlam. Europ. i Rady (UE) nr 1303/2013 z dnia 17 grudnia 2013 r. zarówno w obszarze rekrutacji UP jak i kadry PR.</t>
  </si>
  <si>
    <t>"TROJANÓW" SPÓŁKA Z OGRANICZONĄ ODPOWIEDZIALNOŚCIĄ</t>
  </si>
  <si>
    <t>RPMA.09.02.02-14-9813/17-00</t>
  </si>
  <si>
    <t>WSPARCIE NA RZECZ OSÓB NIESAMODZIELNYCH Z ZABURZENIAMI PSYCHICZNYMI Z TERENU POWIATU GARWOLIŃSKIEGO I KOZIENICKIEGO</t>
  </si>
  <si>
    <t>Celem Projektu(PR) jest stworz. skoordynowanej, środowisk. op. medycz. kierowanej w do osób niesamodzielnych z zaburz. psych., osób z ich otoczenia tj. rodzin i opiekunów. PR realizowany jest z Fundacją Wiedza i Rozwój – P1 (wsparcie organiz.), NZOZ SANA w Garwolinie – P2 ( kontrakt z NFZ), który ma bogate dośw. w zakresie działań związanych z deinstytucjonalizacją opieki w tym również na rzecz pacjentów z grupy docelowej (GD), a także doświadczony personel medyczny (posiada sieć plac. na ter. Pow. Garwolin.). PR będzie realizowany przez 24 msc na terenie pow. garwolińs i kozien. i obejmie 30 uczestników w wieku od 25 do 80 r życia. (2 grupy po 15 osób) – Os. pow. 65 r. ż. (min. 50% GD). Wsparciem zostaną objęte os. z chorobami depresji, dwuafektywnej biegunowej,schizofrenii ,zaburzeń lękowych. Zakres PR oraz GD jest zgod. z Zał. do deinstytucjonalizacji usług medycznych w zakresie zdrowia psych. dla osób niesamodzielnych z terenu woj. Mazow. Celem PR będzie zwiększenie dostępn. do zintegr. usług oraz wsparcie dla uczest. Projektu(UP) w trybie dziennym, ambulatoryjnym lub środowiskowym. Planuje się org. terapii indywidualnej i grupowej, wsparcie psychiatry, psychologa, pielęgniarki, terapeuty zajęciowego świadczone zgodnie z potrzebami osób niesamodzielnych z zab. psych. Ponadto dla uczestników PR oraz dla osób z ich otoczenia i opiekunów prowadzone będą działania w zakresie porad, edukacji, wsparcia i motywacji. Rezultat to zwiększenie wiedzy osób niesamodzielnych z zab. psych. oraz osób z ich otoczenia i opiekunów. Dla personelu med. zostaną zorganizowane szkolenia z zakresu nowych narzędzi w rozpoznawaniu chorób psychicznych oraz sposób postępowania z pacjentem. Proj. jest zgodny z zas. Zrównow. rozwoju, pomocą publ. (n/d) Wn deklaruje stosowanie zas. równości szans kobiet i mężczyzn oraz niedyskryminacji, zgodnie z art. 7 Rozp Parlam. Europ. i Rady (UE) nr 1303/2013 z dnia 17 grudnia 2013 r. zarówno w obszarze rekrutacji UP jak i kadry PR.</t>
  </si>
  <si>
    <t>RPMA.09.02.02-14-9819/17-00</t>
  </si>
  <si>
    <t>POPRAWA WARUNKÓW FUNKCJONOWANIA DLA OSÓB Z ZABURZENIAMI PSYCHICZNYMI</t>
  </si>
  <si>
    <t>Projekt (PRJ) będzie realizowany w partnerstwie OST-MED. Sp. z.o.o. (WN) z GIN-MEDICUS (PAR), posiadającym kontrakt z NFZ (000000168006 - numer)oraz ma bogate dośw. w zakresie działań związanych z deinstytucjonalizacją opieki w tym również na rzecz pacjentów z grupy docelowej (GD), a także dośw. personel medyczny. Celem Projektu(PR) jest stworz. skoordynowanej, środowisk. op. Medycz. dla osób niesamodzielnych z zaburz. psych., osób z ich otoczenia tj. rodzin i opiekunów. PR będzie realizowany 24 msc na terenie pow. wyszkowskiego i ostrowskiego obejmie 30 uczestników w wieku od 25 do 80 r życia. (2 grupy po 15 osób) - osoby pow. 65 r. ż. (min. 20% GD). Wsparciem zostaną objęte os. z chorobami depresji, dwu afektywnej biegunowej, schizofrenii i zaburzeń lękowych. Zakres PR oraz GD jest zgodna z Zał. do deinstytucjonalizacji usług medycznych w zakresie zdrowia psychicznego dla osób niesamodzielnych z terenu Mazowsza. Celem PR będzie zwiększenie dostępności do zintegrowanych usług oraz wsparcie dla uczestników projektu w trybie dziennym, środowiskowym. Planuje się organizację terapii indywidualnej i grupowej, wsparcie psychiatry, psychologa, pielęgniarki, terapeuty zajęciowego świadczone zgodnie z potrzebami osób niesamodzielnych z zaburzeniami psychicznymi. Ponadto dla uczestników PR oraz dla osób z ich otoczenia i opiekunów prowadzone będą działania w zakresie porad, edukacji, wsparcia i motywacji. Rezultat to zwiększenie wiedzy osób niesamodzielnych z zaburzeniami psychicznym oraz osób z ich otoczenia i opiekunów. Dla personelu medycznego zostaną zorganizowane szkolenia z zakresu nowych narzędzi w rozpoznawaniu chorób psychicznych oraz sposób postępowania z pacjentem.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</si>
  <si>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RPMA.09.02.02-14-9993/17-00</t>
  </si>
  <si>
    <t>Zdrowy kręgosłup</t>
  </si>
  <si>
    <t>Projekt zakłada poprawę stanu zdrowia 324 dzieci w zakresie chorób kręgosłupa województwie mazowieckim (powiat sierpecki) w okresie od 1 lipca 2018 do dnia 31 grudnia 2020 roku. Zapewnimy realizację modułu dot. schorzeń kręgosłupa dla 12 grup w każdej grupie znajdzie się 27 osób. Każdy z uczestników będzie objęty wsparciem w programie 6 miesięcy (cykle 1-4) lub 9 miesięcy (cykle 5-12) - K. DOSTEPU 6. Wsparcie różnicowane jest dla uczestników ze względów związanych z wymaganiami RPZ (2 zajęcia w tygodniu) - wymagania te są trudne do spełnienia w okresie świąteczno-noworocznym. Udział uczestnika w projekcie nie przekroczy 9 miesięcy. Planowane wsparcie zgodne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(6 lub 9 miesięcy/24 lub 36 tygodni), b) badania lekarskie/fizjoterapeutyczne: początkowe, w połowie interwencji oraz końcowe, c) indywidualne porady lekarskie. 5) monitoring i ewaluacja działań w ramach projektu. Planujemy realizację zadań również w godzinach popołudniowych i wieczornych (po godz. 16.00) oraz w sobotę albo w niedzielę (KRYT. MER. SZCZEGÓŁOWE 6). W projekcie planujemy realizację działań infor.-szkoleniowych oraz informacyjno-edukacyjnych dla personelu szkolnego oraz personelu POZ (KRYT. MER. SZCZEGÓŁOWE 7). W projekcie zaplanowano udział co najmniej 25 % uczestników z terenu gmin wiejskich powiatu sierpeckiego (KRYT. MER. SZCZEGÓŁOWE 9). Planowane działania, grupa docelowa, doświadczenie i kompetencje wykonawców oraz okres udział w projekcie są zgodnie z RPZ oraz zał.8 do regul</t>
  </si>
  <si>
    <t>NIEPUBLICZNY ZAKŁAD OPIEKI ZDROWOTNEJ CENTRUM REHABILITACJI LECZNICZEJ „FIZ-MED” SPÓŁKA Z O. O.</t>
  </si>
  <si>
    <t>RPMA.09.02.02-14-A011/17-02</t>
  </si>
  <si>
    <t>Żyj zdrowo - program otyłości dla dzieci w wieku 6-12 lat.</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</si>
  <si>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dzieci (30K,42M) z gminy Nowy Duninów, Łąck, Gąbin oraz 40 (30K,10M) opiekunów/rodziców oraz 6 (4 K,2M) osób personelu medycznego lub z otoczenia dzieci .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</si>
  <si>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RPMA.09.02.02-14-A012/17-01</t>
  </si>
  <si>
    <t>Program otyłości dla dzieci w wieku 6-12 lat z gmin Słupno, Bodzanów i Mała Wieś.</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</si>
  <si>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Słupno, Bodzanów, Mała Wieś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</si>
  <si>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RPMA.09.02.02-14-A013/17-01</t>
  </si>
  <si>
    <t>Zdrowe życie - program dla 72 dzieci z otyłością z gmin Stara Biała, Bielsk, Radzanowo.</t>
  </si>
  <si>
    <t>Wnioskodawca jest podmiotem wykonującym działalność leczniczą i świadczenia opieki zdrowotnej realizowane są przez Wnioskodawcę. Średni koszt wsparcia 1 osoby w ramach RPZ wynosi nie więcej niż koszt jednostkowy podany dla danego RPZ w Regulaminie konkursu. Wnioskodawca zapewnia wsparcie uczestnikom przez okres 8 miesięcy. Projektem objętych będzie 72 (30K,42M) dzieci z gminy Stara Biała, Bielsk, Radzanowo oraz 40 (30K,10M) opiekunów/rodziców oraz 6 (4 K,2M) osób personelu medycznego lub z otoczenia dzieci. W projekcie będą uczestniczyć 3 grupy dzieci do 8 osób: I grupa dzieci w wieku 6-9 lat, II grupa dziewczynki w wieku 10-12 lat, III grupa chłopcy w wieku 10-12 lat. Każdy uczestnik będzie korzystał z projektu przez maksymalnie 8 miesięcy. Dla każdego uczestnika przewidziano w czasie trwania projektu: 2 razy w tygodniu zajęcia ruchowe trwające 1,5 godziny zegarowej: zajęcia ruchowe w miejscu zamieszkania/nauki na sali lub w terenie oraz 1,5 godz. zajęć na basenie, 8 konsultacji dietetycznych z udziałem rodziny uczestnika, uczestnictwo w zajęciach grupowych z psychologiem- dot. edukacji, przekazywania wiedzy z zakresu zdrowego stylu życia, motywowanie do zmniejszenia korzystania z komputera i oglądania telewizji oraz warsztatów związanych z ćwiczeniem np. wyrażania emocji, umiejętności psychologicznych, konsultacje lekarskie (badanie początkowe, w tym skierowanie na badania laboratoryjne w razie potrzeby, badanie w połowie czasu uczestnictwa, badanie końcowe). Wnioskodawca posiada aktualne certyfikaty: ISO 9001(zarządzanie jakością) i ISO 14001 (system zarządzania środowiskiem).</t>
  </si>
  <si>
    <t>RPMA.09.02.02-14-A084/17-00</t>
  </si>
  <si>
    <t>Zdrowi i sprawni</t>
  </si>
  <si>
    <t>Projekt zakłada poprawę stanu zdrowia 140 dzieci w zakresie otyłości w województwie mazowieckim do dnia 31 grudnia 2020 roku. W ramach projektu zapewnimy realizację modułu dot. otyłości dla 7 grup, w każdej znajdzie się po 20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W projekcie zaplanowano udział co najmniej 25 % uczestników z terenu gmin wiejskich pow. wołomińskiego (KRYT. MER. SZCZEGÓŁOWE9).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 w projekcie są zgodnie z RPZ oraz zgodne z zał. 8 do regu</t>
  </si>
  <si>
    <t>RPMA.09.02.02-14-A085/17-00</t>
  </si>
  <si>
    <t>Dobra postawa</t>
  </si>
  <si>
    <t>Projekt zakłada poprawę stanu zdrowia 120 dzieci w zakresie chorób kręgosłupa województwie mazowieckim do dnia 31 grudnia 2020 roku. W ramach projektu zapewnimy realizację modułu dot. schorzeń kręgosłup dla 5 grup, w każdej znajdzie się po 24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W projekcie zaplanowano udział co najmniej 25 % uczestników z terenu gmin wiejskich powiatu wołomińskiego (KRYT. MER. SZCZEGÓŁOWE 9). Projekt nasz jest w zgodzie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zgodnie z RPZ</t>
  </si>
  <si>
    <t>RPMA.09.02.02-14-A113/17-00</t>
  </si>
  <si>
    <t>Profilaktyka i leczenie wad kręgosłupa i otyłości u dzieci z klas I-VI szkół podstawowych zachodniego Mazowsza.</t>
  </si>
  <si>
    <t>Celem głównym projektu jest poprawa stanu zdrowia dzieci z woj. mazowieckiego, w szczególności Płocka i jego okolic, w zakresie chorób kręgosłupa i otyłości w latach 2018-2020. Projekt skierowano do grupy docelowej, tj. dzieci będących uczniami klas I-VI szkół podstawowych na ww. obszarach. Zadania przewidziane w projekcie tworzą spójną całość, odpowiadają założeniom Programu oraz wpisują się w założenia "Regionalnego programu zdrowotnego w zakresie chorób kręgosłupa i otyłości wśród dzieci z woj. mazowieckiego" (RPZ). W ramach projektu planuje się: 1) działania informacyjno-promocyjne, 2) kwalifikację uczestników (ocenę, czy kandydat zgłoszony do udziału w Programie spełnia kryteria włączenia); 3) działania informacyjno-edukacyjne, 4) interwencję terapeutyczną, mającą na celu poprawę lub zahamowanie pogłębiania się/występowania schorzeń kręgosłupa oraz dążenie do prawidłowej postawy ciała i jej utrzymania w dłuższym okresie czasu, obejmującą zajęcia ruchowe, co najmniej 2x w tygodniu dla każdego z uczestników oraz badania lekarskie/fizjoterapeutyczne początkowe, w połowie interwencji i końcowe, 5) monitoring i ewaluację działań. Głównym założeniem projektu jest zwiększenie wykrywalności otyłości i chorób kręgosłupa w grupie docelowej; zmniejszenie odsetka osób cierpiących z powodu chorób kręgosłupa i otyłości w grupie docelowej; zwiększenie poziomu wiedzy na temat zachowań prozdrowotnych oraz zdrowego stylu życia. W wyniku realizacji projektu oczekuje się: 1) wzrostu wykrywalności wcześniej niezdiagnozowanych ww. chorób, poprawy stanu zdrowia u co najmniej 25% uczestników modułu dot. leczenia kręgosłupa (korekcja postawy, zmniejszenie nasilenia choroby, zatrzymanie postępowania zmian chorobowych itp.) oraz o co najmniej 3% u więcej niż 25% uczestników modułu otyłości; 2) wzrostu poziomu wiedzy na temat przyczyn, skutków i terapii chorób kręgosłupa w populacji dzieci biorących udział w programie i ich rodziców/opiekunów.</t>
  </si>
  <si>
    <t>PŁOCKI ZAKŁAD OPIEKI ZDROWOTNEJ SPÓŁKA Z OGRANICZONĄ ODPOWIEDZIALNOŚCIĄ</t>
  </si>
  <si>
    <t>RPMA.09.02.02-14-A114/17-00</t>
  </si>
  <si>
    <t>Bądźmy zdrowi</t>
  </si>
  <si>
    <t>Projekt zakłada poprawę stanu zdrowia 300 dzieci w zakresie chorób kręgosłupa województwie mazowieckim - Płocki i powiat płocki do dnia 31 grudnia 2020 roku.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50%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</si>
  <si>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CENTRUM MEDYCZNE MEDICA SP. Z O.O.</t>
  </si>
  <si>
    <t>RPMA.09.02.02-14-A211/18-00</t>
  </si>
  <si>
    <t>Inwestycja w zdrowie - kompleksowy program przeciwdziałania otyłości i wadom postawy u dzieci w wieku szkolnym</t>
  </si>
  <si>
    <t>Głównym celem projektu jest: Poprawa stanu zdrowia 170 dzieci (80dziewczynek i 90chłopców) z klas I-VI uczęszczających do placówek oświatowych na terenie woj.mazowieckim w zakr niwelowania problemów wynikających z otyłości i chorób kręgosłupa w okr 01.9.2018-29.2.2020. Bezpośrednią grupę docelową stanowi 170 dzieci (80dz, 90ch) uczęszczających do klas I-VI szkół podstawowych woj. mazowieckiego. W projekcie udział wezmą to dzieci w szczególności z gminy Pionki (powiat radomski), czyli terenów poniżej progu dewaloryzacji, ale także powiatu kozienickiego W grupie docelowej będzie 50% dzieci zamieszkujących tereny wiejskie. Wszystkie dzieci to osoby ze stwierdzoną na podstawie dokumentacji medycznej i badań kwalifikacyjnych otyłością lub choroba kręgosłupa. Grupę docelową pośrednią będą stanowić rodzice/opiekunowie dzieci oraz osoby z ich otoczenie, czyli grupy merytorycznie związane z zakresem RPZ w zakr chorób kręgosł i otyłości wśród dzieci z woj.maz(okres realiz 2018-20). Standard wsparcia w projekcie zgodny z ww. RPZ w zakresie działań uświadamiających kierowanych do dzieci i ich rodziców/opiekunów (moduł otyłości – zadanie 1, moduł chorób kręgosłupa – zadanie 2), osób z ich otoczenia (działania informacyjno-edukacyjne i informacyjno-szkoleniowe – zadanie 3), interwencji terapeutycznej oraz monitoring i ewaluacja działań (moduł chorób kręgosłupa – zadanie 4, moduł dotyczący otyłości – zadanie 5).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</si>
  <si>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ZDROWIE SP. Z O.O.</t>
  </si>
  <si>
    <t>RPMA.09.02.02-14-A216/18-00</t>
  </si>
  <si>
    <t>Rehabilitacja dzieci z chorobą kręgosłupa z klas I-VI na terenie gminy Brudzeń Duży</t>
  </si>
  <si>
    <t>Celem głównym projektu jest zwiększenie dostępności usług opieki zdrowotnej w postaci profilaktyki i rehabilitacji wad postawy dzieci z chorobą kręgosłupa na terenie gminy wiejskiej Brudzeń Duży. Projekt zakłada wieloaspektowe podejście do kwestii zdrowia młodego pokolenia w tym do zwrócenia szczególnej uwagi na wczesne wykrywanie wad rozwojowych. Do tego niezbędne jest zaangażowanie rodziców/opiekunów, fizjoterapeutów, społeczności szkolnej tj. dyrektora szkoły, nauczycieli szczególnie wychowania fizycznego i pielęgniarek środowiska nauczania i wychowania.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</si>
  <si>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RPMA.09.02.02-14-A217/18-00</t>
  </si>
  <si>
    <t>Fundacja Perpetuum Mobile walczy z otyłością wśród dzieci</t>
  </si>
  <si>
    <t>"Fundacja Perpetuum Mobile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</si>
  <si>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RPMA.09.02.02-14-A218/18-00</t>
  </si>
  <si>
    <t>Rehabilitacja dzieci z chorobą kręgosłupa z klas I-VI na terenie gminy Stara Biała</t>
  </si>
  <si>
    <t>Celem głównym projektu jest zwiększenie dostępności usług opieki zdrowotnej w postaci profilaktyki i rehabilitacji wad postawy dzieci z chorobą kręgosłupa na terenie gminy wiejskiej Stara Biała. Projekt zakłada wieloaspektowe podejście do kwestii zdrowia młodego pokolenia w tym do zwrócenia szczególnej uwagi na wczesne wykrywanie wad rozwoju. Do tego niezbędne jest zaangażowanie rodziców/opiekunów, fizjoterapeutów, społeczności szkolnej tj. dyrektora szkoły, nauczycieli szczególnie wychowania fizycznego i pielęgniarek. Wybór szkoły w Maszewie Dużym (gm. Stara Biała)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64 osoby. Będą to uczniowie klas I-VI. Planuje się dwa turnusy rehabilitacyjne składające się z 2 grup po 16 dzieci w każdej. I turnus odbędzie się w terminie od 17.09.2018 r. do 17.06.2019 r., drugi turnus zaś od 16.09.2019 r. do 16.06.2020 r. Zajecia będą odbywać się 2 razy w tygodniu pod nadzorem ekspertów.</t>
  </si>
  <si>
    <t>RPMA.09.02.02-14-A219/18-00</t>
  </si>
  <si>
    <t>Rehabilitacja dzieci z chorobą kręgosłupa z klas I-VI na terenie miasta Płock</t>
  </si>
  <si>
    <t>Celem głównym projektu jest zwiększenie dostępności usług opieki zdrowotnej w postaci profilaktyki i rehabilitacji wad postawy dzieci z chorobą kręgosłupa na terenie miata Płock. Projekt zakłada wieloaspektowe podejście do kwestii zdrowia młodego pokolenia w tym do zwrócenia szczególnej uwagi na wczesne wykrywanie wad rozwojowych. Do tego niezbędne jest zaangażowanie rodziców/opiekunów, fizjoterapeutów, społeczności szkolnej pielęgniarek oraz lekarzy POZ. Miejscem realizacji projektu jest siedziba Wnioskodawcy w centrum miasta Płock.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160 osób. Będą to uczniowie klas I-VI Szkół Podstawowych. Wnioskodawca zakłada udział w grupie docelowej min. 25% uczestników mieszkających na terenach wiejskich. Planuje się 5 turnusów rehabilitacyjnych składających się z 2 grup po 16 dzieci w każdej. Turnusy odbędą się w terminach: I 17.09.2018-17.12.2018 r., II 15.01.2019-17.06.2019 r., III 16.09.2019-16.12.2019, IV 15.01.2020- 15.06.2020, V 15.09.2020-15.12.2020. Zajecia będą odbywać się 2 razy w tygodniu pod nadzorem ekspertów.</t>
  </si>
  <si>
    <t>RPMA.09.02.02-14-A220/18-00</t>
  </si>
  <si>
    <t>Rehabilitacja dzieci z chorobą kręgosłupa z klas I-VI na terenie miasta Radom</t>
  </si>
  <si>
    <t>Celem głównym projektu jest zwiększenie dostępności usług opieki zdrowotnej w postaci profilaktyki i rehabilitacji wad postawy dzieci z chorobą kręgosłupa na terenie miasta Radom. Projekt zakłada wieloaspektowe podejście do kwestii zdrowia młodego pokolenia w tym do zwrócenia szczególnej uwagi na wczesne wykrywanie wad rozwojowych i rehabilitacji dzieci zagrożonych niepełnosprawnością lub niepełnosprawnych. Do tego niezbędne jest zaangażowanie rodziców/opiekunów, fizjoterapeutów, społeczności szkolnej pielęgniarek oraz lekarzy POZ. Miejscem realizacji projektu jest Oddział Wnioskodawcy w centrum miasta Radom. Miejsce to umożliwia łatwy dostęp dla dzieci i ich rodziców/opiekunów, maksymalną efektywność badań przeprowadzanych przez fizjoterapeutów, wykorzystanie Zakładu Rehabilitacji, którym dysponuje MWOMP. Zasadniczym elementem projektu jest uczestnictwo dzieci w grupowych profilaktycznych zajęciach gimnastyki korekcyjnej prowadzonych w Zakładzie Rehabilitacji przez wykwalifikowanych fizjoterapeutów.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60osób. Będą to uczniowie klas I-VI Szkół Podstawowych.Planuje się 5 turnusów rehabilitacyjnych składających się z 3 grup po 4 dzieci w każdej. Turnusy odbędą się w terminach: I 17.09.2018-17.12.2018 r., II 15.01.2019-17.06.2019 r., III 16.09.2019-16.12.2019, IV 15.01.2020-15.06.2020, V 15.09.2020-15.12.2020. Zajęcia będą odbywać się 2 razy w tygodniu pod nadzorem ekspertów.</t>
  </si>
  <si>
    <t>RPMA.09.02.02-14-A221/18-00</t>
  </si>
  <si>
    <t>Terapia dzieci w zakresie chorób kręgosłupa w NZOZ Medical Center</t>
  </si>
  <si>
    <t>Przedmiotem projektu jest wdrażanie programu wczesnego wykrywania wad rozwojowych i rehabilitacji dzieci zagrożonych niepełnosprawnością i niepełnosprawnych RPZ w zakresie chorób kręgosłupa wśród dzieci z województwa mazowieckiego Program objęte będą dzieci uczęszczający do klas I-VI szkół podstawowych na terenie Warszawy i okolic ze stwierdzoną na podstawie dokumentacji medycznej lub kwalifikacji przeprowadzonej przez wnioskodawcę chorobą kręgosłupa.. Okres wsparcia każdego uczestnika wyniesie od 3-9 miesięcy dla 200 osób w tym 50 niepełnosprawnych Biuro projektu Belgradzka 42 w Warszawie Działania zgodne z RPZ: dział. informacyjno-promocyjne kwalifikacja uczestników dział. informacyjno-edukacyjne grup objętych wsparciem w ramach modułu interwencja terapeutyczna w tym zajęcia ruchowe co najmniej 2 x w tygodniu dla każdego uczestnika badania lekarskie/fizjoterapeutyczne początkowe, w połowie interwencji oraz końcowe monitoring i ewaluacja działań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projektu. także w trakcie prowadzenia analiz materiałów pozyskanych w trakcie realizacji poszczególnych zadań</t>
  </si>
  <si>
    <t>RPMA.09.02.02-14-A222/18-00</t>
  </si>
  <si>
    <t>Zdrowy kręgosłup z Fundacją Perpetuum Mobile</t>
  </si>
  <si>
    <t>"Zdrowy kręgosłup z Fundacją Perpetuum Mobile" to projekt kierowany do 70 (33M i 37K)dzieci ze szkół podstawowych z klas I - VI z terenu Warszawy dotkniętych problemem schorzeń kręgosłupa. Celem głównym projektu jest poprawa stanu zdrowia dzieci w zakresie wczesnego wykrywania chorób kręgosłupa wśród dzieci klas I – VI szkół podstawowych, zamieszkałych w Warszawie (woj. maz.) w latach 2018 – 2020. Cele szczegółowe : 1. Zwiększenie wykrywalności schorzeń kręgosłupa u dzieci z Warszawy (woj. maz.) w latach 2018-2020 biorących udział w Programie; 2. Zwiększenie świadomości zdrowotnej oraz wiedzy na temat zagrożeń związanych ze schorzeniami kręgosłupa w grupie dzieci objętych wsparciem w Programie w latach 2018-2020; 3. Zmniejszenie odsetka osób cierpiących z powodu schorzeń kręgosłupa w grupie dzieci biorących udział w Programie z Warszawy (woj. maz.) w latach 2018-2020;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</si>
  <si>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RPMA.09.02.02-14-A223/18-00</t>
  </si>
  <si>
    <t>"Lira walczy z otyłością wśród dzieci"</t>
  </si>
  <si>
    <t>Lira walczy z otyłością wśród dzieci" to projekt kierowany do 50 dzieci (26 K i 24 M) z klas I-VI ze szkół podstawowych z Warszawy dotkniętych problemem otyłości. Celem głównym projektu jest poprawa stanu zdrowia dzieci w zakresie otyłości wśród dzieci klas I – VI szkół podstawowych, zamieszkałych w Warszawie (woj. maz.) w latach 2018 – 2020. Cele szczegółowe : 1. Zwiększenie wykrywalności otyłości u dzieci z Warszawy (woj. maz.) w latach 2018-2020 biorących udział w Programie; 2. Zwiększenie poziomu wiedzy na temat zachowań prozdrowotnych oraz zdrowego stylu życia ze szczególnym uwzględnieniem otyłości w grupie dzieci objętych wsparciem w Programie w latach 2018-2020; 3. Zmniejszenie odsetka osób cierpiących z powodu otyłości w grupie dzieci biorących udział w Programie z Warszawy (woj. maz.) w latach 2018-2020; 4. Podniesienie świadomości zdrowotnej rodziców/opiekunów dzieci uczestniczących w Programie; 5. Kształtowanie postaw prozdrowotnych oraz rozwijanie prawidłowych nawyków żywieniowych wśród dzieci uczestniczących w Programie.</t>
  </si>
  <si>
    <t>LIRA D &amp; D SPÓŁKA Z OGRANICZONĄ ODPOWIEDZIALNOŚCIĄ</t>
  </si>
  <si>
    <t>RPMA.09.02.02-14-A224/18-00</t>
  </si>
  <si>
    <t>"Zdrowy kręgosłup" to projekt kierowany do 70 (33M i 37K)dzieci ze szkół podstawowych z klas I - VI z terenu Warszawy dotkniętych problemem schorzeń kręgosłupa. Celem głównym projektu jest poprawa stanu zdrowia o 30% w zakresie stwierdzonych chorób kręgosłupa u co najmniej 25% dzieci klas I –VI szkół podstawowych uczestniczących w projekcie, zamieszkałych w Warszawie w okresie 01.08.2018 - 30.06.2020. Cele szczegółowe: 1. Zwiększenie wykrywalności schorzeń kręgosłupa u dzieci z Warszawy (woj. maz.) w latach 2018-2020 biorących udział w Projekcie poprzez prowadzenie działań informacyjno-promocyjnych; 2. Zwiększenie poziomu wiedzy o 50% wśród 70 dzieci i ich rodziców na temat zachowań prozdrowotnych oraz zdrowego stylu życia ze szczególnym uwzględnieniem schorzeń kręgosłupa w okresie realizacji projektu poprzez prowadzone działania informacyjno-edukacyjne ; 3. Zmniejszenie o 30% tj. u 21 dzieci cierpiących z powodu schorzeń kręgosłupa w grupie dzieci biorących udział w Projekcie z Warszawy w latach 2018-2020 poprzez kwalifikacje uczestników, interwencję terap. oraz działania z zakresu monitor. i ewaluacji; 4. Poprawa pracy/rozwój aparatu mięśniowego u 30% z grupy 70 dzieci z Warszawy w okresie realizacji projektu poprzez interwencję terapeutyczną 5. Poprawa ogólnej sprawności ruchowej o 30% u co najmniej 25% osób z grupy 70 dzieci uczestniczących w Programie poprzez wsparcie terapeutyczne i działania informacyjno - edukacyjne; 6. Poprawa statyki ciała o 30% u 25% dzieci z 70 osób z Warszawy poprzez interwencję terapeutyczną i działania informacyjno - edukacyjne; 7. Poprawa wydolności oddechowej o 30% u co najmniej 25% osób z grupy 70 dzieci z Warszawy uczestniczących w Programie poprzez wsparcie terapeutyczne w okresie realizacji projektu (2018-2020)</t>
  </si>
  <si>
    <t>RPMA.09.02.02-14-A226/18-00</t>
  </si>
  <si>
    <t>Poprawa stanu zdrowia w zakresie chorób kręgosłupa wśród dzieci z klas I-VI z terenu powiatów: ciechanowskiego i mławskiego.</t>
  </si>
  <si>
    <t>Celem projektu (P.) jest poprawa stanu zdrowia dzieci z klas I-VI z terenu powiatów ciechanowskiego i mławskiego w zakresie chorób kręgosłupa w okresie realizacji projektu 07.2018-06.2019r. Okres wsparcia usł. zdrow. każdego uczestnika wyniesie 9 m-cy poprzez objęcie go działaniami edukacyjnymi (24 warsztaty dla uczestników projektu (UP)i 12 warsztatów dla UP i ich rodziców ) oraz interwencją terapeutyczną (badania lekarskie/fizjoterapeutyczne, grupowe i indywidualne zajęcia z zakresu aktywności fizycznej, w tym basen, gimnastyka korekcyjna, indywidualne zajęcia fizjoterapeutyczne). P. będzie realizowany w oparciu o umowę partner. podmiotu wykonującego dział. leczniczą(dział. terapeutyczne) -L.z org pozarządową (dział. edukacyjne)-FP, co skutkuje trwałością rezultatów oraz większą skutecznością podejmow. działań. Partnerstwo zgodn. z art. 33 Ust. z dn. 11 lipca 2014 o zas. realiz. progr. w zakr. pol. spójn. fin. w persp 2014-2020. Wsparcie kierowane jest do 60 os.(34K, 26M)z chor. kręgosłupa w tym 1 os. z niepełnospr. P. jest odpowiedzią na istniejącą potrzebę realizacji wsparcia w zakresie zdrowia w tej grupie wiekowej i przeprowadzoną diagnozę na obszarze real. wsparcia. Proj. wpisuje się w cel szczeg. RPO WM 2014-2020 dla dział. 9.2.2. P. ułatwi dost. wysokiej jakości usł. opieki zdrowot. os. wykl. lub zagr. wyklucz. społ. zwłaszcza wykl. z więcej niż 1 pow. Zakłada się udział ok 25% UP z gmin wiejskich. Założenia realiz. P. planowane z poszan. pol. horyzont. UE - zas. równości szans i niedyskrym. potwierdzona w uzasadnieniu doboru gr. i zas. rekrut., zarządzania i realiz. zadań; - zas. zrównoważonego rozw, P. neutralny dla środ.; Zakr. P. zgodn. z RPZ.</t>
  </si>
  <si>
    <t>ARNICA ADAM OLSZEWSKI I WSPÓLNIK SPÓŁKA JAWNA</t>
  </si>
  <si>
    <t>RPMA.09.02.02-14-A237/18-00</t>
  </si>
  <si>
    <t>Przyszłe pokolenia bez wad postawy - profilaktyka i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</si>
  <si>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będzie realizował s´wiadczenia opieki zdrowotnej w PRJ. PR ma długoletnie doświadczenie w obszarze rehabilitacji i aktywności ruchowej dzieci, jest inicjatorem corocznej akcji badania postawy u dzieci ze szkół podstawowych. Celem PRJ jest poprawa stanu zdrowia 325 dzieci w zakresie chorób kręgosłupa poprzez wdrożenie kompleksowych programów terapeutyczno – rehabilitacyjno - edukacyjnych od września 2018 do sierpnia 2020. PRJ zakłada 2 typy interwencji: edukacyjna? i terapeutyczna?: Działania informacyjnoedukacyjne grup obje?tych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PRJ stanowi odpowiedź na wyniki badan´ epidemiolog. potwierdzających, z˙e w rozwoju dzieci występują okresy szczególnej podatności organizmu na powstawanie wad postawy - okres (6-7 lat) wiążący się ze zmiana? stylu z˙ycia - rozpoczęcie nauki w szkole i wymuszona pozycja siedząca w ławce, przy bardzo silnej potrzebie ruchu - obok schorzenia w obrębie le?dz´wiowego odcinka kręgosłupa, mogą wystąpić zmiany zwyrodnieniowe w odcinku szyjnym i nadgarstkach - groźne zaburzenia podstawy u około 10-15% dzieci. Stąd ważne jest wczesne rozpoznanie wady. Rezultatem PRJ be?dą efekty działań terapeut. i edukac. PRJ be?dzie realizowany zgodnie z zasada? zrównoważonego rozwoju, jest zgodny z RPZ w zakresie wszystkich planowanych działań, grupy docelowej oraz doświadczenia WN i PR.</t>
  </si>
  <si>
    <t>BETTER PLACE PIOTR ŚLUSARCZYK</t>
  </si>
  <si>
    <t>RPMA.09.02.02-14-A238/18-00</t>
  </si>
  <si>
    <t>Zdrowy kręgosłup-zajęcia terapeutyczne dla dzieci z woj. mazowieckiego.</t>
  </si>
  <si>
    <t>Projekt realizowany w partnerstwie trzech podmiotów: Lider PRO-GYM Agnieszka Świątek, oraz dwóch partnerów Centrum Medyczne Józefów Sp. z o.o.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Głównym celem projekt jest poprawa stanu zdrowia w zakresie przeciwdziałania wad kręgosłupa wśród 320 (160 k/160 m) dzieci klas I-VI szkół podstawowych z województwa mazowieckiego pow. otwocki.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Statystyki dotyczące częstości występowania zaburzeń w statyce ciała u dzieci w naszym kraju są bardzo niepokojące. Według różnych danych ponad połowa z nich ma wady postawy ciała. W praktyce oznacza to, że dzieci te wymagają zwiększonej opieki i działań profilaktyczno – leczniczych. Realizacja projektu przyczyni się do wzrostu wykrywalności niezdiagnozowanych wad i chorób kręgosłupa i zmniejszeniu w znacznym stopniu wad kręgosłupa w dzieci z klas I-VI szkół podstawowych.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 oraz regionalnym programem zdrowotnym woj.</t>
  </si>
  <si>
    <t>PRO-GYM AGNIESZKA ŚWIĄTEK</t>
  </si>
  <si>
    <t>RPMA.09.02.02-14-A246/18-00</t>
  </si>
  <si>
    <t>Centrum wsparcia dla dzieci z otyłością w NZOZ Medical Center</t>
  </si>
  <si>
    <t>Moduł dotyczący otyłości: Przedmiotem projektu jest wdrażanie programu wczesnego wykrywania wad rozwojowych i poprawa stanu zdrowia w zakresie otyłości dzieci zagrożonych niepełnosprawnością i niepełnosprawnych RPZ w zakresie otyłości wśród dzieci z województwa mazowieckiego Program objęte będą dzieci uczęszczający do klas I-VI szkół podstawowych na terenie Warszawy i okolic ze stwierdzoną na podstawie dokumentacji medycznej lub kwalifikacji przeprowadzonej przez wnioskodawcę otyłością. Okres wsparcia każdego uczestnika wyniesie od 3-9 miesięcy dla 200 osób w tym 50 niepełnosprawnych Biuro projektu Belgradzka 42 w Warszawie Działania zgodne z RPZ: działania informacyjno-promocyjne kwalifikacja uczestników działania informacyjno-edukacyjne grup objętych wsparciem w ramach modułu interwencja terapeutyczna w tym: zajęcia ruchowe min 2 razy w tyg. dla każdego uczestnika projektu indywidualne porady dietetyczne min 5 dla każdego uczestnika projektu badania lekarskie: początkowe, w połowie interwencji oraz końcowe monitoring i ewaluacja działań w ramach projektu Ponadto wnioskodawca będzie realizował działania edukacyjno-szkoleniowe dla 50 personelu medycznego z podmiotów świadczących podstawową opiekę zdrowotną: pielęgniarek, higienistek szkolnych w zakresie merytorycznym związanym z udzielanym wsparciem oraz działania informacyjno-edukacyjne dla 150 osób z otoczenia dzieci uczestniczących w programie w szczególności: personel szkolny/nauczyciele pracownicy OPS PCPR UDZIAŁ BEZPŁATNY Medical Office s.c. jest podmiotem wykonującym działalność leczniczą - Rejestr zoz nr 000000020641. Od roku 2006 realizuje m.in. świadczenia zdrowotne w ramach umowy z NFZ w zakresie POZ, ASO, OPD i rehabilitacji. Beneficjent planuje działania i podejmie wszelkie kroki w celu zapobiegania wszelkim formom dyskryminacji ze względu na płeć, rasę lub pochodzenie etniczne, religię lub światopogląd, niepełnosprawność, wiek lub orientację seksualną podczas przygotowania i wdrażania p</t>
  </si>
  <si>
    <t>RPMA.09.02.02-14-A261/18-01</t>
  </si>
  <si>
    <t>POPRAWA STANU ZDROWIA DZIECI W ZAKRESIE CHORÓB KRĘGOSŁUPA I OTYŁOŚCI Z TERENU GMIN CZERWIN I TROSZYN W POWIECIE OSTROŁĘCKIM POPRZEZ ZWIĘKSZENIE DOSTĘPNOŚCI DO SPECJALISTYCZNYCH USŁUG ZDROWOTNYCH</t>
  </si>
  <si>
    <t>Prezentowany Proj. poprzez realizację w pełni uzasadnionych działań, które są zgodne z RPZ/celami RPOWM/Dz.9.2.2, nakierowany będzie na osiągniecie celu: poprawę stanu zdrowia 80 uczniów kl.I-VI szkół podst. z wybranych gmin pow.ostrołęckiego[M.otyłość 40os. 20Dz/20Ch) /M.ch.kręgosłupa 40os.(20Dz/20Ch)], u których na podst. dok. med. lub wyników kwalifikacji do Proj. stwierdzona została otyłość lub ch.kręgosłupa, i którzy jako gr. docelowa, poprzez zwiększenie poziomu dostępności do usług zdrowotnych (zgodnie z celem Dz. 9.2.2) objęci zostaną wsparciem w ramach 8 edycji komplementarnych działań [M.otyłość: 4 edycje/4 msc. każda/M.ch.kręgosłupa: 4 edycje/4 msc. każda]. 100% uczestników pochodzić będzie z terenów wiejskich. Zgodnie z oczekiwaniami beneficjentów końcowych, wsparcie realizowane będzie w dni powszednie także godzinach popołudniowych (po godz. 16) oraz w soboty. Mając na względzie kompleksowość realizowanych zadań w Proj. uwzględniono również działania informacyjno–edukacyjne dla osób z otoczenia uczestników. Wnioskodawca jest podmiotem leczniczym [posiadającym Certyfikat zakresie zarządzania w organizacji zgodnie z normami ISO 90001:2015, jest też w okresie przygotowawczym do wizyty akredytacyjnej], funkcjonującym na podst. umowy z NFZ, świadczącym usługi med. i posiadającym bogate doświadczenie zgodne z RPZ. W ramach modułów zaangażowany zostanie wysokowykwalifikowany personel-eksperci, którzy będą współpracować celem osiągnięcia u uczestników jak najlepszych efektów. Proj. wykazuje komplementarność z innymi przedsięwzięciami/akcjami realizowanymi przez Wnioskodawcę. Efekty realizacji Proj. będą obejmować rozwiązania pozwalające na zachowanie najwyższego poziomu użyteczności dla zainteresowanych, bez jakiekolwiek różnicowania/wykluczania/ograniczania dostępności, mając na względzie różne/odmienne potrzeby funkcjonalne odbiorców. Wnioskodawca podejmie działania mające na celu zapewnienie zainteresowanym takie same prawa, wartość społeczną, równy dostęp.</t>
  </si>
  <si>
    <t>PRZYCHODNIA LEKARZA RODZINNEGO ARTUR PŁÓCIENNIK</t>
  </si>
  <si>
    <t>RPMA.09.02.02-14-A263/18-00</t>
  </si>
  <si>
    <t>Program przeciwdziałania chorobom kręgosłupa i otyłości wśród dzieci z Radomia</t>
  </si>
  <si>
    <t>Zasadniczym celem projektu jest: Poprawa stanu zdrowia 170 dzieci (95 dziewczynek i 75 chłopców), uczniów/uczennic klas I-VI szkół podstawowych z terenu m.Radom, pod względem eliminowania otyłości i chorób kręgosłupa w okr 01.9.2018-01.8.2019. Bezpośrednią grupę docelową stanowi 170 dzieci (95dz, 75ch) uczęszczających do klas I-VI szkół podstawowych woj. mazowieckiego (m.Radom). W projekcie udział wezmą dzieci zamieszkujące m.Radom (woj. mazowieckie). W razie wolnych miejsc Uczestnikami projektu będą również dzieci spoza m.Radomia, mieszkańcy woj. mazowieckiego, uczące się w placówkach oświatowych na terenie Mazowsza. Kwalifikacja do udziału w projekcie na podstawie dokumentacji medycznej i badań kwalifikacyjnych w zakresie otyłości lub chorób kręgosłupa. Do projektu kwalifikowani będą także rodzice/opiekunowie prawni dzieci (pośrednia grupa docelowa). Wszyscy UP będą to osoby zagrożone ubóstwem lub wykluczeniem społecznym, mieszkańcy terenów poniżej progu defaworyzacji. Projekt zgodny jest RPZ w zakresie chorób kręgosłupa i otyłości wśród dzieci z województwa mazowieckiego okres realizacji: lata 2018-2020; w szczególności w zakresie działań uświadamiających kierowanych do dzieci i ich rodziców/opiekunów (moduł otyłości – zadanie 1, moduł chorób kręgosłupa – zadanie 2), interwencji terapeutycznej oraz monitoring i ewaluacja działań (moduł chorób kręgosłupa – zadanie 3, moduł dotyczący otyłości – zadanie 4). Główne wskaźniki, które zostaną osiągnięte w projekcie: Liczba osób zagrożonych ubóstwem lub wykluczeniem społecznym objętych usługami zdrowotnymi w programie – 170 osób, Liczba wspartych w programie miejsc świadczenia usług zdrowotnych istniejących po zakończeniu projektu – 1.</t>
  </si>
  <si>
    <t>RPMA.09.02.02-14-A278/18-00</t>
  </si>
  <si>
    <t>"Kręgosłup idzie do szkoły" - diagnostyka i rehabilitacja wad postawy u dzieci w wieku szkolnym</t>
  </si>
  <si>
    <t>Projekt zakłada poprawę stanu zdrowia 120 dzieci w zakresie chorób kręgosłupa w województwie mazowieckim - powiat warszawski oraz piaseczyńcki do dnia 31 lipca 2020 roku. W ramach projektu zapewnimy realizację modułu dot. schorzeń kręgosłup dla 4 grup, w każdej znajdzie się po 30 dzieci. Każdy uczestnik będzie objęty wsparciem w projekcie przez 24 tygodnie (ok 6 miesięcy). Grupy będą realizowane w terminach 1 grupa= 09.2018 – 02.2019; 2 grupa= 01.2019 – 06.2019; 3 grupa=09.2019 – 02.2020; 4 grupa=01.2020 – 06.2020.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Projekt zgodny z art. 7 Rozporządzenia Parlamentu Europejskiego i Rady (UE) nr 1303/2013 z dnia 17 grudnia 2013 r. Realizację działań prowadzić będziemy również w godzinach popołudniowych i wieczornych (po godz. 16.00) oraz w sobotę. Planowane działania, grupa docelowa, doświadczenie i kompetencje wykonawców oraz okres udział w projekcie są zgodne z RPZ. Projekt skierowany do grup z woj. mazowieckieg</t>
  </si>
  <si>
    <t>CONSTANCE CARE SP. Z O.O.</t>
  </si>
  <si>
    <t>RPMA.09.02.02-14-A279/18-00</t>
  </si>
  <si>
    <t>Eliminacja wad postawy u dzieci zamieszkujących województwo mazowieckiego poprzez zajęcia edukacyjne oraz ruchowe</t>
  </si>
  <si>
    <t>Projekt (PRJ) kierowany jest do dzieci z wojew. mazowieckiego (WM) uczęszczających do klas I–VI szkoły podst. ze stwierdzoną chorobą kręgosłupa. PRJ jest realizowany przez partnerstwo Better Place – wnioskodawcy (WN) z Samodzielnym Zespołem Publicznych Zakładów Opieki Zdrowotnej, z siedzibą w Jabłonnie (PR) - podmiotem wykonującym dział. leczniczą zgodnie z definicją z ustawy o dział. leczniczej, będzie realizował świadczenia opieki zdrowotnej w PRJ. Celem PRJ jest poprawa stanu zdrowia 320 dzieci w zakresie chorób kręgosłupa poprzez wdrożenie kompleksowych programów terapeutyczno–rehabilitacyjno- edukacyjnych od 11.2018 do 10. 2020. PRJ zakłada 2 typy interwencji: edukacyjną i terapeutyczną: Działania inform.- 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 z zakresu chorób kręgosłupa. PRJ stanowi odpowiedź na wyniki badań epidemiolog. potwierdzających, że w rozwoju dzieci występują okresy szczególnej podatności organizmu na powstawanie wad postawy-okres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 docelowej i doświadczenia WN oraz PR.</t>
  </si>
  <si>
    <t>RPMA.09.02.02-14-A282/18-00</t>
  </si>
  <si>
    <t>Wdrażanie programów wczesnego wykrywania wad rozwojowych i rehabilitacji w zakresie chorób kręgosłupa i otyłości wśród dzieci z klas I-VI z powiatu grodziskiego.</t>
  </si>
  <si>
    <t>Projekt partnerski Stowarzysznia IRPIS będącego wnioskodawcą oraz NZOZ Milanmed R.E. Grzywacz Spółka Jawna- podmiot przekształcony z NZOZ Milanmed Przychodnia Lekarska)( podmiot wykonujący działalność leczniczą ). Pomiędzy partnerami zawarta jest pisemna umowa partnerska. Projekt realizowany na terenie powiatu grodziskiego, w okresie 1.09.2018- 30.06.2020 Projekt przewiduje wdrażanie programów wczesnego wykrywania wad rozwojowych i rehabilitacji dzieci zagrożonych niepełnosprawnością i niepełnosprawnych Regionalnego Programu Zdrowotnego w zakresie chorób kręgosłupa i otyłości wśród dzieci z pow. grodziskiego. Projekt przewiduje jednocześnie dwa moduły działań: dotyczący otyłości oraz dotyczący chorób kręgosłupa. W każdym z modułów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pow. grodziskiego ( zam. zgodnie z KC) ze stwierdzoną na podst. dokumentacji medycznej i/lub kwalifikacji przeprowadzonej przez Wnioskodawcę otyłością ( 140 dzieci) lub chorobą kręgosłupa ( 170 dzieci). W ramach projektu ucz. może zostać zakwalifikowany tylko do jednego modułu. Decyzja, do którego należy do rodzica/opiekuna (po konsultacji z lekarzem prowadzącym badanie wstępne) Świadczenia w ramach programu są udzielane uczestnikom bezpłatnie, przez kadrę posiadającą odpowiednie kwalifikacje, zgodne z obowiązującymi przepisami prawa</t>
  </si>
  <si>
    <t>INSTYTUT ROZWOJU PRZEDSIĘBIORCZOŚCI I INICJATYW SPOŁECZNYCH</t>
  </si>
  <si>
    <t>RPMA.09.02.02-14-A283/18-00</t>
  </si>
  <si>
    <t>Wdrożenie i realizacja programu wczesnego wykrywania wad rozwojowych i rehabilitacji dzieci klas I-VI szkół podstawowych, w zakresie otyłości i chorób kręgosłupa, w CM Arnica w Starych Babicach.</t>
  </si>
  <si>
    <t>Celem gł. proj. jest zwiększenie dostępności usług opieki zdrowotnej oraz poprawa stanu zdrowia dzieci (uczniów szkół podstawowych klas I-VI z terenu Gminy Stare Babice), w zakresie chorób kręgosłupa i otyłości, poprzez wdrożenie wczesnego wykrywania wad rozwojowych i rehabilitacji dzieci zagrożonych niepełnosprawnością i niepełnosprawnych w zakresie chorób kręgosłupa i otyłości, na terenie Gminy Stare Babice (woj. mazowieckie), do 31-07-2019, poprzez: Cel szczegółow, m.in.: -realizacja ww. programu w CM Arnica w Starych Babicach, w terminie do 31-07-2019r. -wsparcie 80 uczestników w zakresie modułu otyłości i 140 uczestników w zakresie modułu chorób kręgosłupa, -(c.d. cele szczegół. pole C.2.1.2) w terminie do 31-07-2019r. Okres wsparcia uczestników: 9 m-cy. Gr. docelow.: dzieci uczęszczające do klas I-VI szkół podstawowych na terenie Gminy Stare Babice(woj. mazowieckie) ze stwierdzoną, na podstawie kwalifikacji przeprowadzonej przez beneficjenta, otyłością lub chorobą kręgosłupa. Zadania: 1)Zakup sprzętu rehabilitacyjnego/medycznego na potrzeby realizacji programu w CM Arnica w Starych Babicach 2)Działania informac.-promocyjne i kwalifikacja uczestników 3)Działania informac.-edukacyjne grup objętych wsparciem w ramach modułu z komponentem psychologicznym (zajęcia z zakresu motywacji do zmiany) 4)Działania informac.-szkoleniowe dla personelu medycznego, z podmiotu NZOZ Arnica w Starych Babicach, w zakresie merytorycznym: otyłość i choroby kręgosłupa 5)Interwencja terapeutyczna w zakresie modułu dotyczącego otyłości 6)Interwencja terapeutyczna w zakresie modułu dotyczącego chorób kręgosłupa 7)Monitoring i ewaluacja. Realiz. proj. przyczyni się do poprawy stanu zdrowia wśród 220 dzieci z terenu Gminy Stare Babice, zagrożonych niepełnosprawnoscią i niepełnosprawnych, w zakresie chorób kręgosłupa i otyłości a także wzrost poziomu wiedzy ww. dzieci i ich rodziców/opiekunów nt. zachowań prozdrowotnych i zdrowego trybu życia w zakresie chorób kręgosłupa i oty</t>
  </si>
  <si>
    <t>RPMA.09.02.02-14-A285/18-00</t>
  </si>
  <si>
    <t>Gry i zabawy zamiast wady postawy - program dla uczennic i uczniów klas I-VI</t>
  </si>
  <si>
    <t>Cele to projektu, to: 1.Zwiększenie wykrywalności schorzeń kręgosłupa u 65 DZ z klas I-VI szkół podstawowych z powiatu wołomińskiego w latach 2018-2019. 2.Zwiększenie poziomu wiedzy na temat zachowań prozdrowotnych oraz zdrowego stylu życia z uwzględnieniem chorób kręgosłupa w grupie 200 os. w latach 2018-2019. Projekt zakłada wsparcie dzieci z terenów wiejskich (25%) oraz udział 5% osób z niepełnosprawnością. GD, to 65 dzieci w wieku 6-12 lat z terenu województwa mazowieckiego, powiatu wołomińskiego. GŁÓWNE WSKAŹNIKI TO: 1. Liczba osób zagrożonych ubóstwem lub wykluczeniem społecznym objętych usługami zdrowotnymi w programie-65 2. Liczba wspartych w prog. miejsc świadczenia usług zdrow. istniejących po zakończeniu proj. -1 Projekt realizuje Esculap Sp. z o.o. - działalność od 1998 r., obrót za 2017 rok: 7 665 606 zł, zatrudnia na etat 57 osób. Dysponuje własną nieruchomością z salą do ćwiczeń gimn. oraz m.in. 3 sale kinezyterapii, boksy fizykoterapii. Realizuje usługi w ramach NFZ. GŁ. ZADANIA: 1. Diagnostyka i kwalifikacja uczestników/ uczestniczek 2.Interwencja terapeutyczna (zajęcia ruchowe, nadzór fizjoterapeuty, zajęcia z psychologiem) 3.badania lekarskie: początkowe, w połowie interwencji, końcowe 4. działania informacyjno-edukacyjne (dla dzieci, rodziców/opiekunów/osób z otoczenia dzieci) 5.działania edukacyjno – szkoleniowe (warsztaty z zakresu zachowań prozdrowotnych w dziedzinie dbałości o kręgosłup dla personelu medycznego POZ) Wszystkie prod. projektu będą realiz. zgodnie z zasadami uniwersalnego projekt. W projekcie nie wystąpi pomoc publ. Sprzęt kupiony w ramach projektu nie będzie wykorzystywany w celach komerc. w okresie realizacji oraz trwałości proj. Szkolenia będą realizowane na rzecz osób które nie prowadzą dział. gosp. i nie będą wykorzystywać wiedzy w celach komerc. Projekt wspiera deinstytucjonalizację usług medycznych poprzez profilaktykę i działanie w środ. lokalnym. Realizacja zgodna z zasadą równość szans KiM i n</t>
  </si>
  <si>
    <t>RPMA.09.02.02-14-A293/18-01</t>
  </si>
  <si>
    <t>Poprawa stanu zdrowia w zakresie chorób kręgosłupa wśród dzieci z klas I-VI z terenu powiatu przasnyskiego</t>
  </si>
  <si>
    <t>Celem projektu (P.) jest poprawa stanu zdrowia 70 dzieci z klas I-VI z terenu powiatu przasnyskiego w zakresie chorób kręgosłupa w okresie realizacji projektu 07.2018-06.2019r. Okres wsparcia usł. zdrow. każdego uczestnika wyniesie 9 m-cy poprzez objęcie go: 1.działaniami edukacyjnymi ( 7warsztatów dla uczestników projektu (UP)i 7 warsztatów dla UP i ich rodziców ) oraz2. interwencją terapeutyczną (badania lekarskie/fizjoterapeutyczne, grupowe zajęcia z zakresu aktywności fizycznej, w tym basen, gimnastyka korekcyjna z wykorzystaniem przyrządów gimnastycznych). P. będzie realizowany przez podmiot wykonujący działalność leczniczą- SPZZOZ w Przasnyszu. Wnioskodawca (W.) jest podmiotem wykonującym działalność leczniczą, nr. księgi rejestrowej:000000007131 i posiada 15-letnie dośw. w leczeniu chorób kręgosłupa wśród dzieci i dorosłych. (W Poradni Rehabilitacyjnej SPZZOZ leczonych jest rocznie ok. 94 pacjentów z ch. kręgosłupa do 13 r.ż.).Wsparcie projektowe kierowane jest do 70 os.(38K, 32M)z chor. kręgosłupa w tym co najmniej3os.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</si>
  <si>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RPMA.09.02.02-14-A294/18-00</t>
  </si>
  <si>
    <t>Walczymy z otyłością z dużą dbałością - program dla uczennic i uczniów klas I-VI</t>
  </si>
  <si>
    <t>Główne cele to projektu, to: 1. poprawa dostępu do usług zdrowotnych., zwiększenie wykrywalności otyłości u 70 dzieci z klas I-VI szkół podstawowych z powiatu wołomińskiego; 2. Zwiększenie poziomu wiedzy na temat zachowań prozdrowotnych oraz zdrowego stylu życia z uwzględnieniem otyłości w grupie 200 osób. Projekt zakłada wsparcie dzieci z terenów wiejskich (25%) oraz udział 5 osób z niepełnosprawnością. Dzieci będą wspierane maks. 9 miesięcy. GD, to 70 dzieci w wieku 6-12 lat z terenu województwa mazowieckiego, powiatu wołomińskiego, z 5 szkół podst. w tym 3 szk. z gmin wiejskich. GŁÓWNE WSKAŹNIKI TO: 1. Liczba osób zagrożonych ubóstwem lub wykluczeniem społecznym objętych usługami zdrowotnymi w programie-70 2. Liczba wspartych w programie miejsc świadczenia usług zdrowotnych istniejących po zakończeniu Projektu-1 Projekt zrealizuje Esculap Sp. z o.o. – Spółka prowadzi działalność od 1998 r., ma kontrakt z NFZ na POZ; obrót za 2017 rok wyniósł 7 665 606 zł. Zatrudnia na etat 57 osób. Dysponuje własną nieruchomością z salą do ćwiczeń gimn. oraz m.in. 3 sale kinezyterapii, boksy fizykoterapii. GŁ. ZADANIA: 1. Diagnostyka i kwalifikacja uczestników/ uczestniczek 2.Interwencja terapeutyczna (zajęcia ruchowe, nadzór fizjoterapeuty, porady dietetyka) 3.badania lekarskie: początkowe, w połowie interwencji, końcowe 4.działania edukacyjno – szkoleniowe (warsztaty z zakresu zachowań prozdrowotnych, wpływu żywienia na zdrowie, aktywności fizycznej, oraz szkolenia dla personelu medycznego) Wszystkie produkty projektu będą realizowane zgodnie z zasadami uniwersa. projektowania. W projekcie nie wystąpi pomoc publ. Sprzęt kupiony w ramach projektu nie będzie wykorzystywany w celach komerc. w okresie realizacji oraz trwałości proj. Pomieszczenia wykorzystane w projekcie nie będą wykorzystywane komercyjnie w okresie realizacji i trw. Szkolenia będą realizowane na rzecz osób które nie prowadzą dział. gosp. i nie będą wykorzystywać wiedzy w celach komerc</t>
  </si>
  <si>
    <t>RPMA.09.02.02-14-A299/18-03</t>
  </si>
  <si>
    <t>Poprawa stanu zdrowia w zakresie otyłości wśród dzieci z klas I-VI z terenu powiatu przasnyskiego</t>
  </si>
  <si>
    <t>Celem projektu (P.) jest poprawa stanu zdrowia 50 dzieci z klas I-VI z terenu powiatu przasnyskiego w zakresie otyłości w okresie realizacji projektu 07.2018-06.2019r. Okres wsparcia usł. zdrow. każdego uczestnika(UP) wyniesie 3-9 m-cy poprzez objęcie go: 1.działaniami edukacyjnymi ( warsztaty żywieniowych i edukacyjnych dla uczestników projektu (UP)i warsztaty dla UP i ich rodziców ) oraz2. interwencją terapeutyczną (badania lekarskie, grupowe zajęcia z zakresu aktywności fizycznej, w tym basen, ćwiczenia ruchowe na sali). P. będzie realizowany przez podmiot wykonujący działalność leczniczą- SPZZOZ w Przasnyszu. Wnioskodawca (W.) jest podmiotem wykonującym działalność leczniczą, nr. księgi rejestrowej:000000007131 i posiada ponad 15-letnie doświadczenie w pediatrii. Pacjenci do 13 r.ż. z otyłością leczeni są w Poradni POZ i na oddziale dziecięcym. Średnio rejestrowano ok. 2 rozpoznań otyłości rocznie u pacjentów z do 13 r.ż.. Wsparcie projektowe kierowane jest do 50 os.(20K, 30M)z otyłością w tym co najmniej 3os.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 gmin wiejskich. Założenia realiz. P. planowane z poszan. pol. horyzont. UE - zas. równości szans i niedyskrym. potwierdzona w uzasadnieniu doboru gr. i zas. rekrut., zarządzania i realiz. zadań; - zas. zrównoważonego rozw, P. neutralny dla środ.; Zakres Projektu zgodny z RPZ.</t>
  </si>
  <si>
    <t>RPMA.09.02.02-14-A301/18-00</t>
  </si>
  <si>
    <t>Wsparcie dzieci w walce z chorobami kręgosłupa</t>
  </si>
  <si>
    <t>Projekt realizowany w partnerstwie z Przychodnią "Mój Lekarz" z Sochaczewa mającą kontrakt z NFZ oraz IE Sp. z o.o przedsiębiorstwem mającym doświadczenie w realizacji projektów z EFRR. Wsparciem w ramach projektu objętych zostanie 300 dzieci (150K/150M) 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Realizacja projektu przyczyni się do wzrostu wykrywalności niezdiagnozowanych chorób kręgosłupa, poprawie stanu zdrowia u co najmniej 25% uczestników oraz wzrostu poziomu wiedzy na temat przyczyn, skutków i terapii leczenia otyłości i chorób kręgosłupa.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P</t>
  </si>
  <si>
    <t>POLSKIE TOWARZYSTWO WSPIERANIA INNOWACJI I EKONOMII SPOŁECZNEJ</t>
  </si>
  <si>
    <t>RPMA.09.02.02-14-A302/18-01</t>
  </si>
  <si>
    <t>Wsparcie dzieci w walce z otyłością</t>
  </si>
  <si>
    <t>Projekt realizowany w partnerstwie z Przychodnią "Mój Lekarz" z Sochaczewa mającą kontrakt z NFZ oraz IE Sp. z o.o przedsiębiorstwem mającym doświadczenie w realizacji projektów z EFRR. Wsparciem w ramach projektu objętych zostanie 350 dzieci (200K/150M)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</si>
  <si>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RPMA.09.02.02-14-A305/18-00</t>
  </si>
  <si>
    <t>Walka z chorobami kręgosłupa wśród dzieci w Warszawie i gminie Nowy Dwór Mazowiecki</t>
  </si>
  <si>
    <t>Celem głównym projektu jest "Poprawa stanu zdrowia 240 dzieci (K-132 M-108) klas I-VI ze SP w W-wie i gminie Nowy Dwór Mazowiecki (dalej gm.NDM), w zakresie chorób kręgosłupa poprzez udział w interwencji terapeutycznej zaplanowanej w ramach proj. do 31.07.2020". Planowane zadania są zgodne z założeniami Regionalnego Programu Zdrowotnego Samorządu Województwa Mazowieckiego (RPZ) i obejmują: Moduł dotyczący CHORÓB KRĘGOSŁUPA (ZAD.1-Działania informacyjno-promocyjne połączone z kwalifikacją uczestników, ZAD.2-Działania informacyjno-edukacyjne grup objętych wsparciem w ramach modułu dotyczącego chorób kręgosłupa, ZAD.3-Interwencja terapeutyczna – badania, ZAD.4-Interwencja terapeutyczna - zajęcia ruchowe i indywidualne porady lekarskie/fizjoterapeutyczne, ZAD.5-Działania informacyjno-szkoleniowe dla personelu medycznego oraz personelu szkół, ZAD.6-Działania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6, 7, 9, 10 - opis w sekcji C i D.</t>
  </si>
  <si>
    <t>RPMA.09.02.02-14-A311/18-00</t>
  </si>
  <si>
    <t>Badania diagnostyczne w kierunku otyłości dla uczniów klas I-VI szkół podstawowych z terenu m.Warszawy, dzielnicy Białołęka w roku szkolnym 2018/2019 oraz 2019/2020</t>
  </si>
  <si>
    <t>Projekt zakłada poprawę stanu zdrowia 150 dzieci w zakresie otyłości w woj.mazowieckim- m.Warszawa, dzielnica Białołęka,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</si>
  <si>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THAMES SP. Z O.O.</t>
  </si>
  <si>
    <t>RPMA.09.02.02-14-A312/18-00</t>
  </si>
  <si>
    <t>Badania diagnostyczne w kierunku schorzeń kręgosłupa dla uczniów klas I-VI szkół podstawowych z terenu dzielnicy Białołęka m.st.Warszawy w roku szkolnym 2018/2019 oraz 2019/2020</t>
  </si>
  <si>
    <t>Projekt zakłada poprawę stanu zdrowia 150 dzieci w zakresie chorób kręgosłupa województwie mazowieckim, m.Warszawa, dzielnica Białołęka,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</si>
  <si>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RPMA.09.02.02-14-A313/18-00</t>
  </si>
  <si>
    <t>Badania diagnostyczne w kierunku otyłości dla uczniów klas I-VI szkół podstawowych z terenu powiatu grodziskiego w roku szkolnym 2018/2019 oraz 2019/2020</t>
  </si>
  <si>
    <t>Projekt zakłada poprawę stanu zdrowia 150 dzieci w zakresie otyłości w województwie mazowieckim- powiat grodziski, do dnia 31 lipca 2020 roku. W ramach projektu zapewnimy realizację modułu dot.otyłości dla 2 grup(1gr. rok szkolny2018/2019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</si>
  <si>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RPMA.09.02.02-14-A314/18-00</t>
  </si>
  <si>
    <t>Badania diagnostyczne w kierunku schorzeń kręgosłupa dla uczniów klas I-VI szkół podstawowych z terenu powiatu grodziskiego w roku szkolnym 2018/2019 oraz 2019/2020</t>
  </si>
  <si>
    <t>Projekt zakłada poprawę stanu zdrowia 150 dzieci w zakresie chorób kręgosłupa województwie mazowieckim- powiat grodziski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6). Przewidujemy 50% dzieci z terenów wiejskich (DEGURBA 3).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</si>
  <si>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RPMA.09.02.02-14-A315/18-00</t>
  </si>
  <si>
    <t>Badania diagnostyczne w kierunku otyłości dla uczniów klas I-VI szkół podstawowych z terenu m.Radom w roku szkolnym 2018/2019 oraz 2019/2020</t>
  </si>
  <si>
    <t>Projekt zakłada poprawę stanu zdrowia 150 dzieci w zakresie otyłości w woj.mazowieckim- m.Radom do dnia 31 lipca 2020 roku. W ramach projektu zapewnimy realizację modułu dot.otyłości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 początkowe, w połowie interwencji oraz końcowe, c) indywidualne porady dietetyczne 5) monitoring i ewaluacja działań w ramach projektu. Zakładana jest w projekcie realizacja zadań również w godzinach popołudniowych i wieczornych (po godz. 16.00) oraz w sobotę oraz niedzielę. (KRYT. MER. SZCZEG.6). W projekcie planujemy realizację działań informacyjno-edukacyjnych dla osób z otoczenia pacjenta (KRYT. MER. SZCZEG.7). Planowane działania, grupa docelowa, doświadczenie i kompetencje wykonawców oraz okres udział w projekcie są zgodnie z RPZ oraz zgodne z zał. 8 do regulaminu.</t>
  </si>
  <si>
    <t>RPMA.09.02.02-14-A316/18-00</t>
  </si>
  <si>
    <t>Badania diagnostyczne w kierunku schorzeń kręgosłupa dla uczniów klas I-VI szkół podstawowych z terenu m.Radom w roku szkolnym 2018/2019 oraz 2019/2020</t>
  </si>
  <si>
    <t>Projekt zakłada poprawę stanu zdrowia 150 dzieci w zakresie chorób kręgosłupa województwie mazowieckim- m.Radom do dnia 31 lipca 2020 roku. W ramach projektu zapewnimy realizację modułu dot.schorzeń kręgosłupa dla 2 grup(1gr. rok szkolny 2018/2019 i 1gr.rok szkolny 2019/2020), w każdej znajdzie się po 75 osób - zajęcia prowadzone będą w każdej grupie w podgrupach ok. 15 osobowych. Czas udziału każdego uczestnika w projekcie to minimum 6 miesięcy. Oferowane wsparcie obejmować będzie zgodnie z RPZ: 1) działania informacyjno-promocyjne, 2) kwalifikacja uczestników, 3) działania informacyjno-edukacyjne grup objętych wsparciem w ramach modułu w tym: a)badanie ankietowe sprawdzające poziom wiedzy z zakresu, którego dotyczy interwencja w danym module, b)edukacja zdrowotna, c) ponowne badanie ankietowe sprawdzające poziom wiedzy z zakresu, którego dotyczy interwencja w danym module 4) interwencja terapeutyczna w tym: a) zajęcia ruchowe (2 razy w tygodniu dla każdego uczestnika projektu), b) badania lekarskie/fizjoterapeutyczne: początkowe, w połowie interwencji oraz końcowe, c) indywidualne porady lekarskie 5) monitoring i ewaluacja działań w ramach projektu. Zakładana jest w projekcie realizacja zadań również w godzinach popołudniowych i wieczornych (po godz. 16.00) oraz w sobotę oraz niedzielę. (KRYT. MER. SZCZEGÓŁOWE. W projekcie planujemy realizację działań informacyjno-edukacyjnych dla osób z otoczenia pacjenta (KRYT. MER. SZCZEGÓŁOWE 7). Planowane działania, grupa docelowa, doświadczenie i kompetencje wykonawców oraz okres udział w projekcie są zgodnie z RPZ oraz zgodne z zał. 8 do regulaminu.</t>
  </si>
  <si>
    <t>RPMA.09.02.02-14-A318/18-01</t>
  </si>
  <si>
    <t>W zdrowym ciele, zdrowy duch !</t>
  </si>
  <si>
    <t>Celem proj. realizowanym w okresie 01.08.2018 - 31.07.2019, jest zwiększenie dostępności usług zdrowotnych oraz wdrażanie programu wczesnego wykrywania i rehabilitacji wad kręgosłupa wśród dzieci zagrożonych niepełnosprawnością, poprzez realizację działań edukacyjnych i terapeutycznych zgodnych z "Regionalnym Programem Zdrowotnym w zakresie chorób kręgosłupa i otyłości wśród dzieci z woj. maz.". Grupą docel. proj. będzie 64 dzieci (3 K i 61 M) w wieku od 6. do 12. roku życia, tj. uczęszczających do klas I-VI szkół podstawowych woj. mazowieckiego, ze stwierdzoną na podstawie kwalifikacji przeprowadzonej przez Beneficjenta chorobą kręgosłupa, zamieszkujących w rozumieniu Kodeksu Cywilnego obszar m. st. Warszawy. W ramach realizacji niniejszego proj., przeprowadzone zostaną następujące działania: - Kwalifikacja Ucz. do programu (moduł chorób kręgosłupa); - Interwencja terapeutyczna (moduł chorób kręgosłupa), w tym: badania lekarskie/fizjoterapeutyczne: początkowe, w połowie interwencji i końcowe oraz indywidualne porady dla Ucz. proj. a także zajęcia ruchowe prowadz. w ramach technik specjalnych tj. z zakresu piłki nożnej z ćwiczeniami z zakresu gimnastyki korekcyjnej. - Działania informacyjno-promocyjne, informacyjno-szkoleniowe oraz informacyjno-edukacyjne (moduł chorób kręgosłupa), w tym: pogadanki/warsztaty dla pielęgniarek/higienistek szkolnych z otoczenia Ucz. projektu oraz pogadanki/warsztaty dla Ucz. projektu i ich rodziców; - Działania monitoringowe i ewaluacyjne. W ramach proj. przewiduje się osiągnięcie następujących wskaźników: 1) REZULTATU BEZPOŚREDNIEGO: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01.08.2018 -31.07.2019; Obszar realizacji: woj. mazowieckie - m. st.</t>
  </si>
  <si>
    <t>INQSYS SPÓŁKA Z OGRANICZONĄ ODPOWIEDZIALNOŚCIĄ</t>
  </si>
  <si>
    <t>RPMA.09.02.02-14-A322/18-00</t>
  </si>
  <si>
    <t>Poprawa jakości życia dzieci z chorobami kręgosłupa</t>
  </si>
  <si>
    <t>Projekt realizowany w partnerstwie z przychodnią GIN MEDICUS. Wsparciem w ramach projektu objętych zostanie 300 dzieci (150K/150M)z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</si>
  <si>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RPMA.09.02.02-14-A324/18-00</t>
  </si>
  <si>
    <t>Zapobieganie chorobom kręgosłupa w powiecie garwolińskim</t>
  </si>
  <si>
    <t>Projekt realizowany w partnerstwie z przychodnią SANA i Fundacją WIEDZA I ROZWÓJ. Wsparciem w ramach projektu objętych zostanie 400 dzieci (200K/200M)z klas I-VI uczęszczających do szkół z woj. maz.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t>
  </si>
  <si>
    <t>RPMA.09.02.02-14-A326/18-00</t>
  </si>
  <si>
    <t>Jestem zdrowa/y - program leczenia chorób kręgosłupa i otyłości wśród dzieci z powiatu sokołowskiego</t>
  </si>
  <si>
    <t>Przedmiotem projektu jest poprawa stanu zdrowia w zakresie chorób kręgosłupa oraz otyłości dzieci z klas I-VI szkół podstawowych na terenie powiatu sokołowskiego, w tym Szkoły Podstawowej nr 1 w Sokołowie Podlaskim, Szkoły Podstawowej nr 2 w Sokołowie Podlaskim , Szkoły Podstawowej nr 3 w Sokołowie Podlaskim , Szkoły Podstawowej nr 4 w Sokołowie Podlaskim, Szkoła Podstawowej nr 5 w Sokołowie Podlaskim, Szkoły Podstawowej nr 6 w Sokołowie Podlaskim, Szkoły Podstawowej w Repkach, Szkoły Podstawowej w Skrzeszewie, Szkoły Podstawowej w Przywózkach, Szkoły Podstawowej w Nowej Wsi, Szkoły Podstawowej w Skibniewie, szkoły podstawowej w Kosowie Lackim, szkoły podstawowej w Grochowie, szkoły podstawowej w Wyrozębach. SPZOZ dysponuje profesjonalnym sprzętem, salami ćwiczeń oraz salą konferencyjną do prowadzenia edukacji.Po podpisaniu porozumienia z dyrektorami szkół do projektu zostaną wykorzystane również sale gimnastyczne w szkołach.Dzięki realizacji projektu zwiększy się wykrywalność chorób kręgosłupa i otyłości oraz wzrośnie poziom wiedzy wszystkich uczestników projektu.Działania skierowane na grupy docelowej zmniejszą odsetek osób cierpiących z powodu chorób kręgosłupa i otyłości. Przewidywana liczba dzieci objętych wsparciem będzie wynosiła w przypadku otyłości ok.240 osób, w chorobach kręgosłupa ok.200 osób. Przewiduje się także zajęcia edukacyjne dla 440 rodziców/opiekunów dzieci oraz zajęcia informacyjno szkoleniowe lub/i informacyjno- eukacyjne dla otoczenia dzieci uczestniczących w projekcie tj. personelu POZ, pielęgniarek/higienistek szkolnych oraz nauczycieli (razem 48 osób.)</t>
  </si>
  <si>
    <t>RPMA.09.02.02-14-A327/18-00</t>
  </si>
  <si>
    <t>Zapobieganie otyłości w powiecie garwolińskim</t>
  </si>
  <si>
    <t>Projekt realizowany w partnerstwie z przychodnią SANA i Fundacją WIEDZA I ROZWÓJ. Wsparciem w ramach projektu objętych zostanie400 dzieci (200K/200M) w ramach modułu dotyczącego otyłości z klas. I-VI uczęszczających do szkół z województwa mazowieckiego.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t>
  </si>
  <si>
    <t>RPMA.09.02.02-14-A328/18-01</t>
  </si>
  <si>
    <t>Prosty kręgosłup = proste życie !</t>
  </si>
  <si>
    <t>PROJECT CREATION SPÓŁKA Z OGRANICZONĄ ODPOWIEDZIALNOŚCIĄ</t>
  </si>
  <si>
    <t>RPMA.09.02.02-14-A708/18-00</t>
  </si>
  <si>
    <t>Dzienny Dom Opieki Medycznej dla osób starszych i niesamodzielnych w Stołecznym Centrum Opiekuńczo-Leczniczym w Warszawie</t>
  </si>
  <si>
    <t>Projekt zakłada organizację od podstaw Dziennego Domu Opieki Medycznej (DDOM). Dostosowanie pomieszczeń Zakładu Opiekuńczo-Leczniczego im. Sue Ryder w Warszawie ul. Mehoffera pozwoli stworzyć infrastrukturę i wyposażyć placówkę w celu działalności nowej formy dziennej opieki nad osobami starszymi i niesamodzielnymi. Wdrożenie standardów DDOM opisanych w dokumencie Ministerstwa Zdrowia „Dzienny dom opieki medycznej - organizacja i zadania” z września 2017 roku pozwoli zwiększyć dostępność do ambulatoryjnych świadczeń opieki zdrowotnej oraz wpłynie na zmniejszenie liczby nieuzasadnionych hospitalizacji wśród osób niesamodzielnych. DDOM będzie kom organizacyjną Stołecznego Centrum Opiekuńczo-Leczniczego. Zapewni leczenie, opiekę oraz rehabilitację i terapię zajęciową os starszych i niesamodzielnych, a także przygotuje rodziny i opiekunów do kontynuacji opieki w domu. Zatrudnienie fachowego personelu medycznego zapewni opiekę lekarską i pielęgniarska, rehabilitację i terapię oraz edukację zdrowotną i doradztwo w doborze wyrobów medycznych we wszystkie dni robocze, minimum 8 godzin dziennie. Celem gł projektu jest wsparcie 120 (72 kobiet, 48 mężczyzn) niesamodzielnych os z woj. mazowieckiego (w rozumieniu przepisów KC), ze szczególnym uwzględnieniem os. powyżej 65 r.ż. (pow.50% łącznej liczby pacjentów), poprzez stworzenie w Stołecznym Centrum Opiekuńczo-Leczniczym w Warszawie (ul. Mehoffera 72/74) w terminie do 31.06.2019 roku dziennego domu opieki medycznej (DDOM). Taka forma opieki pozaszpitalnej wpłynie na poprawę jakości zarządzania finansowego w ochronie zdrowia oraz rozwój sektora usług medycznych świadczonych w warunkach zbliżonych do domowych. Zaplanowane działania mają na celu poprawę jakości funkcjonowania systemu ochrony zdrowia w zakresie opieki nad os niesamodzielnymi, w szczególności os starszymi, poprzez przygotowanie i wdrożenie rozwiązań organizacyjnych umożliwiających rozwój form świadczeń zdrowotnych.</t>
  </si>
  <si>
    <t>RPMA.09.02.02-14-A720/18-00</t>
  </si>
  <si>
    <t>Wbrew niesamodzielności - wsparcie w ramach DDOM</t>
  </si>
  <si>
    <t>Oczywistym jest, że istnieje potrzeba dokonywania reform w obszarach wykluczenia społecznego oraz zdrowia jest ona dodatkowo uzasadnionea obiektywnymi przesłankami. Głównym celem projektu jest wsparcie deinstytucjonalizacji opieki nad osobami zależnymi w formie rozwoju świadczeń zdrowotnych dla osób niesamodzielnych.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Celami szczegółowymi jest m.in. poprawa jakości zarządzania finansowego w ochronie zdrowia w zakresie medycznej opieki pozaszpitalnej, rozwój sektora usług medycznych świadczonych w środowisku zbliżonym do domowego, poprawa stanu zdrowia osób niesamodzielnych, rozwoju nowych form dziennej opieki nad osobami niesamodzielnymi oraz zmniejszenie liczby i czasu trwania nieuzasadnionych medycznie hospitalizacji. DDOM zostanie wyodrębniony w strukturze podmiotu leczniczego (nadanie kodu resortowego) do dnia podpisania umowy ORAZ ZOSTANIE ZATW REG ORG JEDN W KTOREJ ZOSTANIE WYODR STRUKTURALNIE DDOM. Projekt jest zgodny z „Założeniami długofalowej polityki senioralnej w Polsce na lata 2014-2020”, Standardami postępowania w opiece geriatrycznej”, RPO WM 2014-2020, prawodawstwem krajowym, w tym PZP, z zasadami dotyczącymi pomocy publicznej, zasadą równości szans kobiet i mężczyzn, zasadą równości szans i niedyskryminacji w tym dostępności dla osób z niepełnosprawnościami oraz zasadą zrównoważonego rozwoju. Projekt jest zgodny z wytycznymi dot przejścia z opieki instytucjonalnej do opieki świadczonej na poziomie społeczności lokalnych oraz wytycznymi w zakresie realizacji przedsięwzięć z udziałem EFS.</t>
  </si>
  <si>
    <t>"SANA" SPÓŁKA Z OGRANICZONĄ ODPOWIEDZIALNOŚCIĄ</t>
  </si>
  <si>
    <t>RPMA.09.02.02-14-A723/18-00</t>
  </si>
  <si>
    <t>Qzdrowiu - zwiększenie dostępności usług zdrowotnych poprzez utworzenie Dziennego Domu Opieki Medycznej w Urlach.</t>
  </si>
  <si>
    <t>Projekt(P) dotyczy deinstytucjonalizacji opieki nad osobami zależnymi, poprzez świadczenie usług zdrowotnych dla osób niesamodzielnych(ON), w tym osób starszych w formie Dziennego Domu Opieki Medycznej w Urlach(DDOM). P skierowany jest do 118 osób (51K i 67M), głównie osób starszych (Min 50% UP 65+) pochodzących z powiatu wyszkowskiego, węgrowskiego i wołomińskiego. Wsparcie skierowane będzie do ON, kt stan zdrowia nie pozwala na pozostawanie wyłącznie pod opieką POZ i ambulatoryjnej opieki specjalistycznej, a jednocześnie nie wymagają one całodobowego nadzoru lekarskiego i pielęgniarskiego realizowanego w trybie stacjonarnym. Świadczeniami opieki zdrowotnej(OZ.) realizowanymi w ramach DDOM będą objęte osoby mające prawo do świadczeń OZ. finansowanych ze środków publ. na zasadach określonych w przepisach ustawy z dnia 27 sierpnia 2004 r. o świadczeniach OZ. (Dz. U. z 2008 r. Nr 164, poz. 1027, z późn. zm.). W ramach P wsparcie otrzymają również opiekunowie faktyczni(OF) w formie szkoleń dot opieki nad ON, poradnictwa dot. poruszania się po systemach wsparcia oraz poradnictwa psychologicznego. WN jest podmiotem leczniczym posiadającym umowę o udzielanie świadczeń opieki zdrowotnej zawartą z oddziałem wojewódzkim NFZ. WN zobowiązuje się, iż do dnia podpisania umowy o dofinansowanie, DDOM w Urlach będzie wyodrębnioną strukturalnie częścią podmiotu leczniczego, zostanie mu nadany kod resortowy zgodnie z Rozporządzeniem Ministra Zdrowia z dnia 27 kwietnia 2017 r. w sprawie systemu resortowych kodów…” oraz będzie posiadał zatwierdzony regulamin organizacyjny jednostki, w której zostanie wyodrębniony strukturalnie DDOM. P będzie realizowany zgodnie z dokumentami: „Dzienny dom opieki medycznej – organizacja i zadania (Standard DDOM)”, „Ogólnoeuropej. wytyczn. doty. przejścia od opieki instytucj…”, „Wykorzystanie funduszy UE w celu przejścia…– z. narzędzi.”, „Wytycznymi w zakresie realizacji przedsięwzięć z udziałem środków EFS w obszarze zdrowia na lata 2014-2020.”</t>
  </si>
  <si>
    <t>RPMA.09.02.02-14-A724/18-00</t>
  </si>
  <si>
    <t>Pomoc osobom niesamodzielnym w ramach DDOM</t>
  </si>
  <si>
    <t>Projekt (Pr) realizowany jest przez GIN-MEDICUS (WN) posiadającym kontrakt z NFZ (nr- 000000168006 oraz OST- MED. Sp. z o.o. (P1).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równos´ci szans kobiet i me?z˙czyzn oraz niedyskryminacji, zgodnie z art. 7 Rozp Parlam. Europ. i Rady (UE) nr 1303/2013 z dnia 17 grudnia 2013 r. zarówno w obszarze rekrutacji UP jak i kadry PR.</t>
  </si>
  <si>
    <t>GIN MEDICUS SPÓŁKA Z OGRANICZONĄ ODPOWIEDZIALNOŚCIĄ</t>
  </si>
  <si>
    <t>RPMA.09.02.02-14-A727/18-00</t>
  </si>
  <si>
    <t>Wsparcie osób niesamodzielnych w ramach DDOM</t>
  </si>
  <si>
    <t>NIEPUBLICZNY ZAKŁAD OPIEKI ZDROWOTNEJ - "MÓJ LEKARZ" IZABELA KOŚCIUCZYK</t>
  </si>
  <si>
    <t>RPMA.09.02.02-14-B130/18-00</t>
  </si>
  <si>
    <t>Sprawni i zdrowi do życia gotowi</t>
  </si>
  <si>
    <t>Projekt zakłada poprawę stanu zdrowia 100 dzieci w zakresie otyłości w województwie mazowieckim (Warszawa i powiat Wołomiński) w okresie do dnia 31 grudnia 2021 roku. W ramach projektu zapewnimy realizację modułu dot. otyłości dla 5 grup, w każdej grupie znajdzie się po 20 dzieci (K.DOSTĘPU 1).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personelu szkolnego oraz personelu POZ (KRYT. MER. SZCZEGÓŁOWE 7).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wykonawców oraz okres udział w projekcie są zgodnie z RPZ. Wsparcie każdemu uczestnikowi będzie udzielane przez okres 6 miesięcy (K.DOSTĘPU 2). Projekt obejmuje jedynie moduł dotyczący otyłości (K. DOSTĘPU 1). Działania w poszczególnych modułach są komplementarne i nakierowane na osiągnięcie jak najlepszych efektów zdrowotnych.</t>
  </si>
  <si>
    <t>RPMA.09.02.02-14-B131/18-00</t>
  </si>
  <si>
    <t>Ruch i zabawa to dobra postawa</t>
  </si>
  <si>
    <t>Projekt zakłada poprawę stanu zdrowia 100 dzieci w zakresie chorób kręgosłupa z województwa mazowieckiego (Warszawa i powiat Wołomiński) w okresie do dnia 31 grudnia 2021 roku. W ramach projektu zapewnimy realizację tylko modułu dot. schorzeń kręgosłup dla 5 grup, w każdej znajdzie się po 20 dzieci - razem 100 dzieci w całym projekcie (K.DOSTĘPU 1). Każdy uczestnik będzie objęty wsparciem w projekcie przez 24 tygodnie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(6 miesięcy dla każdego uczestnika) )są zgodnie z RPZ (K.DOSTĘPU 3). Projekt obejmuje jedynie moduł dotyczący chorób kręgosłupa (K.DOSTĘPU 1.)</t>
  </si>
  <si>
    <t>RPMA.09.02.02-14-B143/18-00</t>
  </si>
  <si>
    <t>Zdrowa postawa</t>
  </si>
  <si>
    <t>Projekt zakłada poprawę stanu zdrowia 300 dzieci w zakresie chorób kręgosłupa w województwie mazowieckim (Płock i powiat płocki) do dnia 31 grudnia 2021 roku. W ramach projektu zapewnimy realizację modułu dot. schorzeń kręgosłupa dla 5 grup, w każdej znajdzie się po 60 osób. Łącznie w projekcie weźmie udział 300 dzieci. W każdej z grup zajęcia prowadzone będą w podgrupach12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lekarskie/fizjoterapeutyczne (3 dla każdego uczestnika projektu) 5) monitoring i ewaluacja działań w ramach projektu. Zakładana jest w projekcie realizacja zadań również w godzinach popołudniowych i wieczornych (po godz. 16.00) oraz w sobotę i niedzielę. (KRYT. MER. SZCZEGÓŁOWE 6).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(K.DOSTĘPU 3). Projekt nasz jest w zgodzie z art. 7 Rozporządzenia Parlamentu Europejskiego i Rady (UE) nr 1303/2013 z dnia 17 grudnia 2013 r. Projekt obejmuje jedynie moduł kręgosłupa (K. DOSTĘPU 1).</t>
  </si>
  <si>
    <t>RPMA.09.02.02-14-B144/18-00</t>
  </si>
  <si>
    <t>Zdrowe nawyki naszym przyjacielem!</t>
  </si>
  <si>
    <t>Celem głównym projektu jest "poprawa stanu zdrowia 300 dzieci w zakresie otyłości w woj.mazowieckim (Płock i powiat płocki)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2).</t>
  </si>
  <si>
    <t>RPMA.09.02.02-14-B163/18-00</t>
  </si>
  <si>
    <t>Poprawa stanu zdrowia w zakresie otyłości wśród dzieci z klas I-VI z terenu powiatu otwockiego</t>
  </si>
  <si>
    <t>Celem projektu jest poprawa stanu zdrowia 100 dzieci z klas I-VI z terenu powiatu otwockiego w zakresie otyłości w okresie realizacji projektu Okres wsparcia usług zdrowotnych każdego uczestnika wyniesie 8 m-cy poprzez objęcie go: 1. działaniami edukacyjnymi (warsztaty żywieniowych i edukacyjnych dla uczestników projektu i warsztaty dla uczestników projektu i ich rodziców ) 2. interwencją terapeutyczną (badania lekarskie, grupowe zajęcia z zakresu aktywności fizycznej, w tym ćwiczenia ruchowe na sali). Projekt będzie realizowany przez podmiot wykonujący działalność leczniczą- PCZ w Otwocku. Wnioskodawca jest podmiotem wykonującym działalność leczniczą, nr. księgi rejestrowej KRS 0000439686 i posiada ponad 20-letnie doświadczenie w pediatrii. Pacjenci do 13 r.ż. z otyłością leczeni są w Poradni POZ i na oddziale dziecięcym. Średnio rejestrowano ok. 20 rozpoznań otyłości rocznie u pacjentów z do 13 r.ż.. Wsparcie projektowe kierowane jest do 100 os.(60K, 40M) z otyłością w tym co najmniej 3 osoby z niepełnosprawnością z gmin powiatu otwockiego: Celestynów, Kołbiel, Osieck, Sobienie-Jeziory, Wiązowna, Miasto i Gmina Karczew, Miasto Józefów i Miasto Otwock. Projekt jest odpowiedzią na istniejącą potrzebę realizacji wsparcia w zakresie zdrowia w tej grupie wiekowej wynikającą z przeprowadzonej w gminach powiatu otwockiego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z jednego powodu Zakłada się udział ok 50 % uczestników projektu z miast średnich (Otwock). Zakres Projektu zgodny z RPZ.</t>
  </si>
  <si>
    <t>POWIATOWE CENTRUM ZDROWIA W OTWOCKU</t>
  </si>
  <si>
    <t>RPMA.09.02.02-14-B164/18-00</t>
  </si>
  <si>
    <t>Poprawa stanu zdrowia w zakresie chorób kręgosłupa wśród dzieci z klas I-VI z terenu powiatu otwockiego</t>
  </si>
  <si>
    <t>Celem projektu jest poprawa stanu zdrowia 100 dzieci z klas I-VI z terenu powiatu otwockiego w zakresie chorób kręgosłupa w okresie realizacji projektu 07.2019-06.2020r. Okres wsparcia usług zdrowotnych każdego uczestnika wyniesie 8 m-cy poprzez objęcie go: 1.Działaniami edukacyjnymi (10 warsztatów dla uczestników projektu UP i 10 warsztatów dla UP i ich rodziców ) 2. Interwencją terapeutyczną (badania lekarskie/fizjoterapeutyczne, grupowe zajęcia z zakresu aktywności fizycznej, w tym gimnastyka korekcyjna z wykorzystaniem przyrządów gimnastycznych). Projekt będzie realizowany przez podmiot wykonujący działalność leczniczą- PCZ w Otwocku. Wnioskodawca jest podmiotem wykonującym działalność leczniczą i posiada 20-letnie doświadczenie w leczeniu chorób kręgosłupa wśród dzieci i dorosłych. (w Poradni Rehabilitacyjnej PCZ leczonych jest rocznie ok. 140 pacjentów z chorobami kręgosłupa do 13 r.ż.). Wsparcie projektowe kierowane jest do 100 os.(60K, 40M) z chorobami kręgosłupa w tym co najmniej 5 osoby z niepełnosprawnościami z poszczególnych gmin powiatu otwockiego. Projekt jest odpowiedzią na istniejącą potrzebę realizacji wsparcia w zakresie zdrowia w tej grupie wiekowej wynikającą z przeprowadzonej w gminach powiatu otwockiego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jednego powodu. Zakłada się udział ok 50 % UP z gmin wiejskich. Założenia realizacji. Projektu planowane są z poszanowaniem polityk horyzontalnych UE - zasadą równości szans i niedyskryminacji, w uzasadnieniu doboru grup i zasad rekrutacji, zarządzania i realizacji zadań; - zastosowanie zrównoważonego rozwoju, Projekt jest neutralny dla środowiska. Zakres Projektu zgodny z RP.</t>
  </si>
  <si>
    <t>RPMA.09.02.02-14-B165/18-01</t>
  </si>
  <si>
    <t>Zdrowe dzieci - Skarby Mazowsza</t>
  </si>
  <si>
    <t>Przedmiotem proj. (P) jest wdrażanie wczesnego wykrywania wad rozwojowych i rehabilitacji dzieci zagrożonych niepełnosprawnością i niepełnosprawnych zgodnie z „Regionalnym Programem Zdrowotnym w zakresie chorób kręgosłupa i otyłości wśród dzieci z województwa mazowieckiego okres realizacji lata: 2018-2021” (RPZ). Wsparcie projektowe skierowane jest do grupy docelowej (GD) 340 dzieci (170k/170m) ucz. kl. I-VI szkół podstaw. (SP) z 7 powiatów województwa mazowieckiego (WM): gostynińskiego, sochaczewskiego, żyrardowskiego, sierpeckiego, żuromińskiego, płońskiego i płockiego. Celem głównym projektu jest poprawa stanu zdrowia dzieci w kl. I-VI szkół podstawowych z 7 powiatów: gostynińskiego, sochaczewskiego, żyrardowskiego, sierpeckiego, żuromińskiego, płońskiego i płockiego województwa mazowieckiego (WM) w zakresie chorób kręgosłupa w okresie VIII 2019- VII 2020. Wsparcie obejmie: działania informacyjno-promocyjne, kwalifikację uczestników, działania informacyjno-edukacyjne uczniów oraz ich rodziców/opiekunów, interwencję terapeutyczną przez okres 9 miesięcy (w tym badania początkowe, kontrolne i końcowe, zajęcia ruchowe i indywidualne porady lekarzy/fizjoterapeutów), monitoring i ewaluacja działań w ramach projektu, a także działania informacyjno-szkoleniowe dla personelu medycznego z podmiotów świadczących podstawową opiekę zdrowotną, dla pielęgniarek/higienistek szkolnych, w zakresie merytorycznym związanym z udzielanym wsparciem oraz działania informacyjno-edukacyjne dla osób z otoczenia dzieci uczestniczących w programie, w szczególności: personel szkolny (w tym nauczyciele), pracownicy OPS, PCPR. Projekt realizowany w partnerstwie z CM Borowiczki.</t>
  </si>
  <si>
    <t>RPMA.09.02.02-14-B171/18-00</t>
  </si>
  <si>
    <t>WZOROWA POSTAWA</t>
  </si>
  <si>
    <t>Projekt zakłada poprawę stanu zdrowia 300 dzieci (150-K,150-M) w zakresie chorób kręgosłupa w woj. mazowieckim, powiecie płockim: gm. Bulkowo, gm. Bodzanów, gm. Mała Wieś, gm. Radzanowo, gm. Staroźreby w okresie od 01.06.2019 do dnia 31.12.2021 r.. W ramach projektu zapewniamy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 grudnia 2013 r..</t>
  </si>
  <si>
    <t>NZOZ MEDICINES KAZIMIERZ PRZEPIÓRSKI</t>
  </si>
  <si>
    <t>RPMA.09.02.02-14-B172/18-00</t>
  </si>
  <si>
    <t>TRZYMAJ FORMĘ!</t>
  </si>
  <si>
    <t>Celem głównym projektu jest "poprawa stanu zdrowia 300 dzieci w zakresie otyłości w woj. mazowieckim, powiatu płockiego ,gm. Bulkowo, gm. Bodzanów, gm. Mała Wieś, gm. Radzanowo, gm. Staroźreby w okresie do 31.12.2021 roku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 12 osobowych (5 podgrup = 1 grupa 60 osobowa).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1303/2013 z dnia 17 grudnia 2013 r. Planowane działania, grupa docelowa, doświadczenie i kompetencje wykonawców oraz okres udział w projekcie są zgodnie z RPZ (K.DOSTĘPU 3)</t>
  </si>
  <si>
    <t>RPMA.09.02.02-14-B176/18-00</t>
  </si>
  <si>
    <t>Zdrowy kręgosłup z MWOMP w Płocku O/Radom</t>
  </si>
  <si>
    <t>Celem głównym projektu jest poprawa stanu zdrowia dzieci w zakresie chorób kręgosłupa poprzez zwiększenie dostępności usług opieki zdrowotnej w postaci profilaktyki i rehabilitacji wad postawy dzieci z chorobą kręgosłupa na terenie miasta Radom. Projekt zakłada min. zwrócenie szczególnej uwagi na wczesne wykrywanie wad rozwojowych. Do tego niezbędne jest zaangażowanie rodziców/opiekunów, fizjoterapeutów, społeczności szkolnej tj. dyrektora szkoły, nauczycieli szczególnie wychowania fizycznego i pielęgniarek środowiskowych. Wybór szkoły jako głównego miejsca realizacji projektu nie jest przypadkowy. Miejsce to umożliwia łatwy dostęp do dzieci i ich rodziców/opiekunów, maksymalną efektywność badań przeprowadzanych przez fizjoterapeutów, wykorzystanie sal gimnastycznych, którymi dysponuje szkoła, udogodnienie dla rodziców i dzieci. Zasadniczym elementem projektu jest uczestnictwo dzieci w grupowych profilaktycznych zajęciach gimnastyki korekcyjnej prowadzonych w szkolnych salach gimnastycznych przez fizjoterapeutów. Dodatkowo, w zależności od potrzeb uczestnika, MWOMP posiada zasoby techniczne na realizację pełnego zakresu świadczeń fizjoterapii ambulatoryjnej. W ramach projektu realizowane będą takie zadania jak: kwalifikacja uczestników do projektu, działania informacyjno-edukacyjne grup objętych wsparciem oraz interwencja terapeutyczna. Dodatkowo MWOMP przewiduje wsparcie poprzez działania informacyjno – promocyjne, wyrobienie nawyku prawidłowej postawy oraz wyuczenia ćwiczeń do samodzielnej realizacji przez uczestników projektu, po jego zakończeniu. Zakłada się, że liczba dzieci objęta usługami zdrowotnymi w programie wyniesie 120 osób. Będą to uczniowie klas I-VI. Planuje się 2 turnusy rehabilitacyjne składające się z 3 grup po 20 dzieci w każdej. I turnus odbędzie się w terminie IX 2019 r.- VI 2020 r., drugi turnus zaś o d IX 2020 r. do VI 2021 r. Zajęcia będą odbywać się 2 razy w tygodniu pod nadzorem ekspertów.</t>
  </si>
  <si>
    <t>RPMA.09.02.02-14-B178/18-00</t>
  </si>
  <si>
    <t>Zdrowy fundament młodości</t>
  </si>
  <si>
    <t>Projekt zakłada poprawę stanu zdrowia 300 dzieci (150-K, 150-M) w zakresie chorób kręgosłupa w woj. mazowieckim powiat płocki gm. Brudzeń Duży, gm. Stara Biała, gm. Bielsk powiat sierpecki gm. Mochowo, gm. Zawidz w okresie 01.06.2019- 31.12.2021r. W ramach projektu zapewnimy realizację modułu dot. schorzeń kręgosłupa dla 5 grup, w każdej znajdzie się po 60 osób - zajęcia prowadzone będą w każdej grupie w podgrupach ok. 12 osobowych. Czas udziału każdego uczestnika w projekcie to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(2 razy w tygodniu dla każdego uczestnika projektu - 24 tygodnie), b) badania lekarskie/fizjoterapeutyczne: początkowe, w połowie interwencji oraz końcowe, c) indywidualne porady lekarskie (3 dla każdego uczestnika projektu) 5) monitoring i ewaluacja działań w ramach projektu. Zakładana jest w projekcie realizacja zadań również w godzinach popołudniowych i wieczornych (po godz. 16.00) oraz w sobotę oraz niedzielę. (KRYT. MER. SZCZEGÓŁOWE 6). przewidujemy 100% dzieci z terenów wiejskich. W projekcie planujemy realizację działań informacyjno-szkoleniowych oraz informacyjno-edukacyjnych dla personelu szkolnego oraz personelu POZ, OPS,PCPR (KRYT. MER. SZCZEGÓŁOWE 7). Planowane działania, grupa docelowa, doświadczenie i kompetencje wykonawców oraz okres udział w projekcie są zgodnie z RPZ oraz zgodne z zał. 8 do regulaminu Projekt nasz jest w zgodzie z art. 7 Rozporządzenia Parlamentu Europejskiego i Rady (UE) nr 1303/2013 z dnia 17</t>
  </si>
  <si>
    <t>PRZYCHODNIA RODZINNA BEATA OBERNIKOWICZ</t>
  </si>
  <si>
    <t>RPMA.09.02.02-14-B181/18-00</t>
  </si>
  <si>
    <t>Aktywnym krokiem w dorosłość</t>
  </si>
  <si>
    <t>Projekt zakł poprawę stanu zdrowia 300 dzieci (120-K, 180-M) w zakresie otyłości w woj. mazowieckim (powiat płocki gm. Brudzeń Duży, gm. Stara Biała, gm. Bielsk; powiecie sierpecki gm.Mochowo, gm.Zawidz) w okresie od 01.06.2019r do 31.12.2021r. poprzez działania diagnostyczne, edukacyjne oraz interwencję terapeutyczną. W ramach projektu zapewnimy realizację modułu dot. otyłości dla 5 grup, w każdej znajdzie się po 60 osób (K. DOSTĘPU 1).Łącznie w projekcie weźmie udział 300 dzieci. W każdej z grup zajęcia prowadzone w podgrupach ok.12 osobowych (5 podgrup=1grupa 60 osobowa). Czas udziału każdego uczestnika w projekcie to 6 m-cy. Oferowane wsparcie obejmować będzie zgodnie z RPZ:1)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b) indywidualne porady dietetyczne (5 na każdego uczestnika projektu) c)badania lekarskie/fizjoterapeutyczne: początkowe, w połowie interwencji oraz końcowe, 5) monitoring i ewaluacja działań w ramach projektu. Zakładana w projekcie jest realizacja zadań również w godzinach popołudniowych i wieczornych (po godz. 16.00) oraz w sobotę (KRYT. MER. SZCZEGÓŁOWE 6). W projekcie planujemy realizację działań informacyjno-edukacyjnych dla personelu szkolnego oraz personelu POZ (KRYT. MER. SZCZEGÓŁOWE 7 - DZIAŁANIA FAKULTATYWNE). Projekt nasz jest w zgodzie z art. 7 Rozporządzenia Parlamentu Europejskiego i Rady (UE) nr 03/2013 z dnia 17 grudnia 2013 r. Planowane działania, grupa docelowa, doświadczenie i kompetencje wykonawców oraz okres udział w projekcie są zgodnie z RPZ (K.DOSTĘPU 2)</t>
  </si>
  <si>
    <t>RPMA.09.02.02-14-B182/18-00</t>
  </si>
  <si>
    <t>Walka z chorobami kręgosłupa wśród dzieci w Warszawie i gminie Nowy Dwór Mazowiecki II</t>
  </si>
  <si>
    <t>Celem głównym projektu jest "Poprawę stanu zdrowia 440 dzieci (K-242 M-198) klas I-VI ze SP w W-wie i gm. Nowy Dwór Maz (gm.NDM).,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gm. NDW).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</si>
  <si>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RPMA.09.02.02-14-B183/18-00</t>
  </si>
  <si>
    <t>Walka z chorobami kręgosłupa wśród dzieci w Warszawie i powiecie Legionowskim</t>
  </si>
  <si>
    <t>Celem głównym projektu jest "Poprawę stanu zdrowia 440 dzieci (K-242 M-198) klas I-VI ze SP w W-wie i powiecie Legionowskim (pow.LEG.).,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Warszawie i pow.LEG.).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dla przedmiotowego konkursu. Projekt spełni KRYTERIUM MERYTOR. SZCZEGÓŁOWE nr 5, 6, 7, 9 - opis w sekcji D.</t>
  </si>
  <si>
    <t>RPMA.09.02.02-14-B187/18-00</t>
  </si>
  <si>
    <t>Kręgosłup od podstaw - edukacja i terapia chorób kręgosłupa - poprawa zdrowia dzieci z województwa mazowieckiego</t>
  </si>
  <si>
    <t>Celem projektu (P.) jest poprawa stanu zdrowia 320 dzieci w zakresie chorób kręgosłupa poprzez wdrożenie programu terapeutyczno – rehabilitacyjno - edukacyjnego w okr. 08/2019 – 08/2021 P. jest zgodny z RPZ, zakłada działania informacyjno-edukacyjne grup objętych wsparciem w ramach modułu i interwencja terapeutyczna w zakresie modułu, dotyczącego chorób kręgosłupa. P. kierowany jest do dzieci z województwa mazowieckiego (MAZ) uczęszczających do klas I – VI szkoły podstawowej z chorobą kręgosłupa. P. realizuje Wnioskodawca ANGITIA (WN) wraz z partnerem (PART) Szpitalem w Makowie Mazowieckim - podmiotem wykonującym dział. leczniczą zgodnie z definicją z ustawy o dział. leczniczej (nr rej. 000000007325) P. stanowi odpowiedź na wyniki badań epidemiolog. potwierdzających, że w rozwoju dzieci występują okresy szczególnej podatności organizmu na powstawanie wad postawy, a okres wiążący się ze zmianą stylu życia - rozpoczęcie nauki w szkole i wymuszenie pozycji siedzącej w ławce, przy bardzo silnej potrzebie ruchu powoduje, że obok schorzenia w obrębie lędźwiowego odcinka kręgosłupa, mogą wystąpić zmiany zwyrodnieniowe w odcinku szyjnym i nadgarstkach - groźne zaburzenia podstawy u około 10-15% dzieci. Stąd ważne jest wczesne rozpoznanie wad postawy. Rezultatem P. będą efekty zdrowotne działań terapeut. i edukac. P. będzie realizowany zgodnie z zasadą zrówn. rozwoju, jest zgodny z RPZ w zakresie wszystkich planowanych działań, grupy docelowej oraz doświadczenia WN i PART. Wsparciem objęci zostaną także rodzice/opiek., a także środowisko pracow. oświaty w tym pielęgniarki i higienistki, do których skier. zostaną działania informacyjno – szkoleniowe i edukacyjne z zakresu chorób kręgosłupa.</t>
  </si>
  <si>
    <t>ANGITIA SP. Z O.O.</t>
  </si>
  <si>
    <t>RPMA.09.02.02-14-B202/18-00</t>
  </si>
  <si>
    <t>Profilaktyka wad kręgosłupa w gminie Leoncin</t>
  </si>
  <si>
    <t>"Profilaktyka wad kręgosłupa w gminie Leoncin" to projekt kierowany do 72 (34M i 38K) dzieci ze szkół podstawowych z klas I- VI z terenu Leoncin dotkniętych problemem schorzeń kręgosłupa. Celem głównym projektu jest poprawa stanu zdrowia dzieci w zakresie wczesnego wykrywania chorób kręgosłupa wśród dzieci klas I – VI szkół podstawowych, zamieszkałych w w gminie Leoncin (woj. maz.) w latach 2019 – 2021. Cele szczegółowe : 1. Zwiększenie wykrywalności schorzeń kręgosłupa u dzieci z gm. Leoncin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Leoncin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</si>
  <si>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RPMA.09.02.02-14-B203/18-00</t>
  </si>
  <si>
    <t>Profilaktyka wad kręgosłupa w gminie Czosnów</t>
  </si>
  <si>
    <t>"Profilaktyka wad kręgosłupa w gminie Czosnów" to projekt kierowany do 72 (34M i 38K) dzieci ze szkół podstawowych z klas I- VI z terenu gminy Czosnów dotkniętych problemem schorzeń kręgosłupa. Celem głównym projektu jest poprawa stanu zdrowia dzieci w zakresie wczesnego wykrywania chorób kręgosłupa wśród dzieci klas I – VI szkół podstawowych, zamieszkałych w w gminie Czosnów (woj. maz.) w latach 2019 – 2021. Cele szczegółowe : 1. Zwiększenie wykrywalności schorzeń kręgosłupa u dzieci z gminy Czosnów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Czosnów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</si>
  <si>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RPMA.09.02.02-14-B204/18-00</t>
  </si>
  <si>
    <t>Profilaktyka wad kręgosłupa w gminie Pomiechówek</t>
  </si>
  <si>
    <t>"Profilaktyka wad kręgosłupa w gminie Pomiechówek" to projekt kierowany do 72 (34M i 38K) dzieci ze szkół podstawowych z klas I- VI z terenu gm. Pomiechówek dotkniętych problemem schorzeń kręgosłupa. Celem głównym projektu jest poprawa stanu zdrowia dzieci w zakresie wczesnego wykrywania chorób kręgosłupa wśród dzieci klas I – VI szkół podstawowych, zamieszkałych w w gminie Pomiechówek (woj. maz.) w latach 2019 – 2021. Cele szczegółowe : 1. Zwiększenie wykrywalności schorzeń kręgosłupa u dzieci z gm. Pomiechówek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Pomiechówek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</si>
  <si>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RPMA.09.02.02-14-B205/18-00</t>
  </si>
  <si>
    <t>Profilaktyka wad kręgosłupa w gminie Nasielsk</t>
  </si>
  <si>
    <t>"Profilaktyka wad kręgosłupa w gminie Nasielsk" to projekt kierowany do 72 (34M i 38K) dzieci ze szkół podstawowych z klas I- VI z terenu gm. Nasielsk dotkniętych problemem schorzeń kręgosłupa. Celem głównym projektu jest poprawa stanu zdrowia dzieci w zakresie wczesnego wykrywania chorób kręgosłupa wśród dzieci klas I – VI szkół podstawowych, zamieszkałych w w gminie Nasielsk (woj. maz.) w latach 2019 – 2021. Cele szczegółowe : 1. Zwiększenie wykrywalności schorzeń kręgosłupa u dzieci z gm. Nasielsk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Nasielsk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</si>
  <si>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RPMA.09.02.02-14-B207/18-00</t>
  </si>
  <si>
    <t>Profilaktyka wad kręgosłupa w gminie Zakroczym</t>
  </si>
  <si>
    <t>"Profilaktyka wad kręgosłupa w gminie Zakroczym" to projekt kierowany do 72 (34M i 38K) dzieci ze szkół podstawowych z klas I- VI z terenu gm. Zakroczym dotkniętych problemem schorzeń kręgosłupa. Celem głównym projektu jest poprawa stanu zdrowia dzieci w zakresie wczesnego wykrywania chorób kręgosłupa wśród dzieci klas I – VI szkół podstawowych, zamieszkałych w w gminie Zakroczym (woj. maz.) w latach 2019 – 2021. Cele szczegółowe : 1. Zwiększenie wykrywalności schorzeń kręgosłupa u dzieci z gm. Zakroczym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Zakroczym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</si>
  <si>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RPMA.09.02.02-14-B209/18-00</t>
  </si>
  <si>
    <t>Profilaktyka wad kręgosłupa w gminie Nowy Dwór Mazowiecki</t>
  </si>
  <si>
    <t>"Profilaktyka wad kręgosłupa w gminie Nowy Dwór Mazowiecki" to projekt kierowany do 72 (34M i 38K) dzieci ze szkół podstawowych z klas I- VI z terenu gm. Nowy Dwór Mazowiecki dotkniętych problemem schorzeń kręgosłupa. Celem głównym projektu jest poprawa stanu zdrowia dzieci w zakresie wczesnego wykrywania chorób kręgosłupa wśród dzieci klas I – VI szkół podstawowych, zamieszkałych w w gminie Nowy Dwór Mazowiecki (woj. maz.) w latach 2019 – 2021. Cele szczegółowe : 1. Zwiększenie wykrywalności schorzeń kręgosłupa u dzieci z gm. Nowy Dwór Mazowiecki (woj. maz.) w latach 2019-2021 biorących udział w Programie; 2. Zwiększenie świadomości zdrowotnej oraz wiedzy na temat zagrożeń związanych ze schorzeniami kręgosłupa w grupie dzieci objętych wsparciem w Programie w latach 2019-2021; 3. Zmniejszenie odsetka osób cierpiących z powodu schorzeń kręgosłupa w grupie dzieci biorących udział w Programie z gm. Nowy Dwór Mazowiecki (woj. maz.) w latach 2019-2021; 4. Zwiększenie świadomości zdrowotnej dzieci i ich rodziców/opiekunów prawnych w zakresie chorób kręgosłupa uczestniczących w Programie; 5. Zapewnienie prawidłowego rozwoju aparatu mięśniowego, stabilizującego układ kostno-stawowy; 6. Poprawa ogólnej sprawności ruchowej dzieci uczestniczących w Programie; 7. Korekta istniejących zaburzeń statyki ciała i doprowadzenie, o ile to możliwe, do stanu prawidłowego u dzieci biorących udział w projekcie; 8. Poprawa wydolności oddechowej</t>
  </si>
  <si>
    <t>RPMA.09.02.02-14-B210/18-00</t>
  </si>
  <si>
    <t>Wsparcie dzieci z chorobami kręgosłupa na terenie m. Radom i gm. Skaryszew</t>
  </si>
  <si>
    <t>Celem głównym projektu jest "Poprawę stanu zdrowia 480 dzieci (K-264 M-216) klas I-VI ze SP w Radomiu i gm. Skaryszew (gm.SKAR.)., w zakresie chorób kręgosłupa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CHORÓB KRĘGOSŁUPA. W ramach projektu zaplanowano realizację następujących zadań: 1. Działania informacyjno-promocyjne połączone z kwalifikacją uczestników 2. Działania informacyjno-edukacyjne grup objętych wsparciem w ramach modułu dotyczącego chorób kręgosłupa 3. Interwencja terapeutyczna – badania 4. Interwencja terapeutyczna - zajęcia ruchowe i indywidualne porady lekarskie/fizjoterapeutyczne 5. Działania informacyjno-szkoleniowe dla personelu medycznego oraz personelu szkół 6. 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chorobą kręgosłupa (mieszkające w Radomiu i gm. SKAR.).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</si>
  <si>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RPMA.09.02.02-14-B211/18-00</t>
  </si>
  <si>
    <t>Profilaktyka otyłości wśród dzieci w mieście Nowy Dwór Mazowiecki</t>
  </si>
  <si>
    <t>"Profilaktyka otyłości wśród dzieci w mieście Nowy Dwór Mazowiecki" to projekt kierowany do 84 (41M i 43K) dzieci ze szkół podstawowych z klas I-VI ze szkół podstawowych z Nowego Dworu Mazowieckiego dotkniętych problemem otyłości. Celem głównym projektu jest poprawa stanu zdrowia dzieci w zakresie otyłości wśród dzieci klas I – VI szkół podstawowych, zamieszkałych w Nowym Dworze Mazowieckim (woj. maz.) w latach 2019 – 2021. Cele szczegółowe: 1. Zwiększenie wykrywalności otyłości u dzieci z Nowego Dworu Mazowieckiego (woj. maz.) w latach 2019-2021 biorących udział w Programie; 2. Zwiększenie poziomu wiedzy na temat zachowań prozdrowotnych oraz zdrowego stylu życia ze szczególnym uwzględnieniem otyłości w grupie dzieci objętych wsparciem w Programie w latach 2019-2021; 3. Zmniejszenie odsetka osób cierpiących z powodu otyłości w grupie dzieci biorących udział w Programie z Nowego Dworu Mazowieckiego (woj. maz.) w latach 2019-2021; 4. Podniesienie świadomości zdrowotnej rodziców/opiekunów dzieci uczestniczących w Programie; 5. Kształtowanie postaw prozdrowotnych oraz rozwijanie prawidłowych nawyków żywieniowych wśród dzieci uczestniczących w Programie.</t>
  </si>
  <si>
    <t>RPMA.09.02.02-14-B212/18-00</t>
  </si>
  <si>
    <t>Wsparcie dzieci z otyłością z terenu m.st. Warszawy i Nowego Dworu Mazowieckiego</t>
  </si>
  <si>
    <t>Celem głównym projektu jest "Poprawa stanu zdrowia 440 dzieci (242 uczennic i 198 uczniów) ze zdiagnozowaną otyłością uczęszczających do klas I-VI ze SP w W-wie i Nowym Dworze Mazowieckim (dalej NDM), w zakresie otyłości poprzez udział w interwencji terapeutycznej zaplanowanej w ramach proj. do 30.07.2021r.". Planowane zadania są zgodne z założeniami Regionalnego programu zdrowotnego w zakresie chorób kręgosłupa i otyłości wśród dzieci z województwa mazowieckiego i obejmują: Moduł dotyczący OTYŁOŚCI. W ramach projektu zaplanowano realizację następujących zadań: 1.Działania informacyjno-promocyjne połączone z kwalifikacją uczestników; 2.Działania informacyjno-edukacyjne grup objętych wsparciem w ramach modułu dotyczącego otyłości; 3.Interwencja terapeutyczna – badania; 4.Interwencja terapeutyczna - porady dietetyczne i zajęcia ruchowe; 5.Działania informacyjno-szkoleniowe dla personelu medycznego oraz personelu szkół; 6.Działania informacyjno-edukacyjne dla osób z otoczenia dzieci uczestniczących w programie. GŁÓWNI UCZESTNICY PROJEKTU objęci wsparciem bezpośrednim to dzieci uczęszczające do klas I-VI szkół podstawowych województwa mazowieckiego ze stwierdzoną na podstawie dokumentacji medycznej lub kwalifikacji przeprowadzonej przez beneficjenta OTYŁOŚCIĄ (uczęszczające do SP w W-wie i NDM). Ponadto działaniami zostaną objęci również: personel medyczny, otoczenie, w tym nauczyciele i opiekunowie prawni. ZAKŁADANY WSKAŹNIK REZULTATU to m.in.: liczba wspartych w programie miejsc świadczenia usług zdrowotnych, istniejących po zakończeniu projektu (dodatkowe wskazano w sekcji C). ZAKŁADANY WSKAŹNIK PRODUKTU to m.in: liczba osób zagrożonych ubóstwem lub wykluczeniem społecznym objętych usługami zdrowotnymi w programie (dodatkowe wskazano w sekcji C). Pozostałe wskaźniki określone w RPZ będą wykazane i raportowane zgodnie z §34 pkt 3 wzoru umowy standardowej dla przedmiotowego konkursu. Projekt spełni KRYTERIUM MERYTOR. SZCZEGÓŁOWE nr 5, 6, 7, 9 - opis w sekcji D.</t>
  </si>
  <si>
    <t>RPMA.09.02.02-14-B225/18-00</t>
  </si>
  <si>
    <t>Otyłości mówimy NIE! - interwencja terapeutyczna dzieci</t>
  </si>
  <si>
    <t>Projekt realizowany w partnerstwie z POTRIMPUS Witold Rytwiński. Wsparciem w ramach projektu objętych zostanie 400 dzieci (250K/150M) w ramach modułu dotyczącego otyłości z klas. I-VI uczęszczających do szkół z województwa mazowieckiego (powiat grodziski i sochaczewski)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</si>
  <si>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NZOZ NIEPUBLICZNY ZAKŁAD OPIEKI ZDROWOTNEJ "MÓJ LEKARZ" IZABELA KOŚCIUCZYK</t>
  </si>
  <si>
    <t>RPMA.09.02.02-14-B227/18-00</t>
  </si>
  <si>
    <t>Działania rehabilitacyjne dla dzieci w wieku szkolnym</t>
  </si>
  <si>
    <t>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zasadami dotyczącymi pomocy publicznej oraz zasadą zrównoważonego rozwoju. Projekt jest zgodny z zasadą równości szans kobiet i mężczyzn oraz zasadą równości szans i niedyskryminacji w tym dostępności dla osób z niepełnosprawnościami oraz regionalnym programem zdrowotnym woj. Maz Projekt będzie realizowany w partnerstwie trzech podmiotów: Lider PRO-GYM Agnieszka Świątek, oraz dwóch partnerów Warszawski Szpital dla dzieci mającym kontrakt z NFZ, Fundacja Centrum Rozwoju Społecznego i Obywatelskiego. Partnerstwo zostało zainicjowane przed złożeniem wniosku zgodnie z art. 33 ustawy z dnia 11 lipca 2014 r o zasadach realizacji programów w zakresie polityki spójności finansowanych w perspektywie 2014-2020. Partnerzy wspólnie opracowali wniosek i będą realizować projekt.</t>
  </si>
  <si>
    <t>RPMA.09.02.02-14-B228/18-00</t>
  </si>
  <si>
    <t>Następne pokolenia bez wad postawy - terapia chorób kręgosłupa u dzieci z województwa mazowieckiego</t>
  </si>
  <si>
    <t>Projekt (PRJ) kierowany jest do dzieci z województwa mazowieckiego (WM) uczęszczających do klas I – VI szkoły podstawowej ze stwierdzoną chorobą kręgosłupa. PRJ jest realizowany przez partnerstwo Better Place – wnioskodawcy (WN) i Samodzielnym Zespołem Publicznych Zakładów Opieki Zdrowotnej w Jabłonnie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325 dzieci (175K i 150 M) w zakresie chorób kręgosłupa poprzez wdrożenie kompleksowych programów terapeutyczno – rehabilitacyjno - edukacyjnych od sierpnia 2019 do lipca 2021.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</si>
  <si>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RPMA.09.02.02-14-B229/18-00</t>
  </si>
  <si>
    <t>Wsparcie dzieci w walce z wadami kręgosłupa</t>
  </si>
  <si>
    <t>Projekt (PRJ) kierowany jest do dzieci z województwa mazowieckiego (WM) uczęszczających do klas I – VI szkoły podstawowej ze stwierdzoną chorobą kręgosłupa. PRJ jest realizowany przez partnerstwo Better Place – wnioskodawcy (WN) z Kliniką Osobistej Rehabilitacji PROMOTUS (PR) - podmiotem wykonującym dział. leczniczą zgodnie z definicją z ustawy o dział. leczniczej. PR ma długoletnie doświadczenie w obszarze rehabilitacji i aktywności ruchowej dzieci, jest inicjatorem corocznej akcji badania postawy u dzieci ze szkół podstawowych. Celem PRJ jest poprawa stanu zdrowia 78 dzieci (48K i 30 M) w zakresie chorób kręgosłupa poprzez wdrożenie kompleksowych programów terapeutyczno – rehabilitacyjno - edukacyjnych od sierpnia 2019 do lipca 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grupy docelowej oraz doświadczenia WN i PR.</t>
  </si>
  <si>
    <t>RPMA.09.02.02-14-B230/18-00</t>
  </si>
  <si>
    <t>Program wsparcia dla dzieci z wadą postawy</t>
  </si>
  <si>
    <t>RPMA.09.02.02-14-B232/18-00</t>
  </si>
  <si>
    <t>Zdrowy kręgosłup-zajęcia rehabilitacyjne dla dzieci</t>
  </si>
  <si>
    <t>Projekt będzie realizowany w partnerstwie trzech podmiotów: Lider Fundacja Centrum Rozwoju Społecznego i Obywatelskiego oraz dwóch partnerów , -PRO-GYM Agnieszka Świątek i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Głównym celem projekt jest poprawa stanu zdrowia w zakresie przeciwdziałania wad kręgosłupa wśród 340 (170 k/170 m) dzieci klas I-VI szkół podstawowych z województwa mazowieckiego pow. otwocki, garwoliński, miński, wołomiński i warszawski. Cel ten zostanie osiągnięty dzięki realizacji obligatoryjnych w ramach konkursu działań: 1. Działania informacyjno-promocyjne, 2. Kwalifikacja uczestników, 3. Działania informacyjno-edukacyjne grup objętych wsparciem w ramach modułu, 4. Interwencja terapeutyczna w tym: a) zajęcia ruchowe (co najmniej 2 razy w tygodniu dla każdego uczestnika przez 9 mc), b) badania lekarskie/fizjoterapeutyczne: początkowe, w połowie interwencji oraz końcowe, 5. Monitoring i ewaluacja działań w ramach projektu. Oraz realizację zadań fakultatywnych: 6 Działania informacyjno-szkoleniowe dla personelu medycznego z podmiotów POZ- 15 osób i 7 Działania informacyjny dla osób z otoczenia pacjenta w tym personel szkolny-25 osób Realizacja projektu przyczyni się do wzrostu wykrywalności niezdiagnozowanych wad i chorób kręgosłupa i zmniejszeniu w znacznym stopniu wad kręgosłupa w dzieci z klas I-VI szkół podstawowych. Projekt jest zgodny z prawodawstwem krajowym, w tym ustawą PZP, zasadą zrównoważonego rozwoju oraz zasadami dotyczącymi pomocy publicznej. Projekt jest zgodny z zasadą równości szans kobiet i mężczyzn oraz zasadą równości szans i niedyskryminacji w tym dostępności dla osób z niepełnosprawnościami oraz regionalnym programem zdrowotnym woj. Maz</t>
  </si>
  <si>
    <t>FUNDACJA CENTRUM ROZWOJU SPOŁECZNEGO I OBYWATELSKIEGO</t>
  </si>
  <si>
    <t>RPMA.09.02.02-14-B233/18-00</t>
  </si>
  <si>
    <t>Wdrażanie programów wczesnego wykrywania wad rozwojowych i rehabilitacji w zakresie chorób kręgosłupa wśród dzieci z klas I-VI z gminy Pruszków</t>
  </si>
  <si>
    <t>Projekt partnerski Stowarzysznia IRPIS będącego wnioskodawcą oraz CENTRUM MEDYCZNO-REHABILTACYJNE SORNO Edyta Stankiewicz jest podmiotem wykonującą działalność leczniczą nieprzerwanie od ponad 15 lat, wpisanym do rejestru podmiotów wykonujących działalność leczniczą, numer księgi rejestrowej 000000024339. Pomiędzy partnerami zawarta jest pisemna umowa partnerska. Projekt realizowany na terenie gminy Pruszków, w okresie 1.09.2019 - 31.12.2020 Projekt przewiduje wdrażanie programów wczesnego wykrywania wad rozwojowych i rehabilitacji dzieci zagrożonych niepełnosprawnością i niepełnosprawnych Regionalnego Programu Zdrowotnego w zakresie chorób kręgosłupa i otyłości wśród dzieci z pow. pruszkowskiego. Projekt przewiduje realizację modułu oraz działań dotyczących chorób kręgosłupa. W Projekcie zostały zaplanowane działania edukacyjne i terapeutyczne dla dzieci zakwalifikowanych do projektu, a także działania informacyjno-szkoleniowe dla personelu medycznego z podmiotów świadczących podstawową opiekę zdrowotną a także działania informacyjno-edukacyjne dla osób z otoczenia dzieci uczestniczących w program. Działania w poszczególnych modułach będą komplementarne i nakierowane na osiągnięcie jak najlepszych efektów zdrowotnych. W projekcie weźmie udział 310 dzieci z klas I-VI szkół podstawowych z gminy Pruszków ( zam. zgodnie z KC) ze stwierdzoną na podst. dokumentacji medycznej i/lub kwalifikacji przeprowadzonej przez Wnioskodawcę chorobą kręgosłupa. Decyzja, o zakwalifikowaniu dziecka do projektu należy do lekarza wykonującego badanie kwalifikacyjne. Uczestnik w projekcie może uczestniczyć od 3 do 9 miesięcy - w zależności od potrzeb określonych na podstawie badania kwalifikacyjnego. Świadczenia w ramach programu są udzielane uczestnikom bezpłatnie, przez kadrę posiadającą odpowiednie kwalifikacje, zgodne z obowiązującymi przepisami prawa. Średni koszt wsparcia 1 osoby w module chorób kręgosłupa to 6063 zł.</t>
  </si>
  <si>
    <t>RPMA.09.02.02-14-B234/18-00</t>
  </si>
  <si>
    <t>Poprawa stanu zdrowia w zakresie otyłości wśród dzieci z klas I-VI z terenu powiatu mińskiego</t>
  </si>
  <si>
    <t>Celem projektu jest poprawa stanu zdrowia 50 dzieci z klas I-VI z terenu powiatu mińskiego w zakresie otyłości w okresie realizacji projektu Okres wsparcia usług zdrowotnych każdego uczestnika wyniesie 9 m-cy poprzez objęcie go: 1. działaniami edukacyjnymi (warsztaty żywieniowych i edukacyjnych dla uczestników projektu i warsztaty dla uczestników projektu i ich rodziców) 2. interwencją terapeutyczną (badania lekarskie, grupowe zajęcia z zakresu aktywności fizycznej, w tym basen, ćwiczenia ruchowe na sali). Projekt będzie realizowany przez podmiot wykonujący działalność leczniczą- SPZOZ w Mińsku Mazowieckim. Wnioskodawca jest podmiotem wykonującym działalność leczniczą, nr. księgi rejestrowej 0000114964 i posiada ponad 15-letnie doświadczenie w pediatrii. Pacjenci do 13 r.ż. z otyłością leczeni są w Poradni POZ i na oddziale dziecięcym. Średnio rejestrowano ok. 2 rozpoznań otyłości rocznie u pacjentów z do 13 r.ż.. Wsparcie projektowe kierowane jest do 50 os.(36K, 14M) z otyłości,ą w tym co najmniej 3 osoby z niepełnosprawnością z gmin powiatu mińskiego: Mińsk Mazowiecki , Kałuszyn, Cegłów, Dębe Wielkie, Dobre, Jakubów, Latowicz, Mrozy, Siennica, Sulejówek i Stanisławów. Projekt jest odpowiedzią na istniejącą potrzebę realizacji wsparcia w zakresie zdrowia w tej grupie wiekowej wynikającą z przeprowadzonej w gminach powiatu mińskiego diagnozy (wywiady z ośrodkami zdrowia, pielęgniarkami, higienistkami szkolnymi, konsultacje z urzędami gmin oraz dane własne). Projekt wpisuje się w cel szczególny RPO WM 2014-2020 dla działania 9.2.2. Projekt ułatwi dostosowanie wysokiej jakości usług opieki zdrowotne osób wykluczonych lub zagrożonych wykluczeniem, zwłaszcza z więcej niż 1 powodu Zakłada się udział ok 50 % uczestników projektu z miast średnich (Mińsk Mazowiecki). Zakres Projektu zgodny z RPZ.</t>
  </si>
  <si>
    <t>RPMA.09.02.02-14-B235/18-00</t>
  </si>
  <si>
    <t>Regionalny program zdrowotny w zakresie funkcjonalnych wad postawy dla uczniów klas I-VI szkół podstawowych z województwa mazowieckiego.</t>
  </si>
  <si>
    <t>Celem głównym projektu jest poprawa stanu zdrowia w zakresie chorób kręgosłupa u 64 uczniów kl. I-VI szkół podst. z woj. mazowieckiego w latach 2019-2021. Planowane zadania są zbieżne z założeniami Regionalnego programu zdrowotnego w zakresie chorób kręgosłupa i otyłości wśród dzieci z województwa mazowieckiego i obejmują zadania: 1.Działania informacyjno-edukacyjne 2.Kwalifikację uczestników do programu 3.Badanie lekarskie/fizjoterapeutyczne początkowe uczestników 4.Zajęcia ruchowe dla uczestników 5.Badanie lekarskie/fizjoterapeutyczne kontrolne w połowie interwencji 6.Badanie lekarskie/fizjoterapeutyczne końcowe uczestników programu 7.Działania informacyjno-edukacyjne dla uczestników projektu 8.Działania informacyjno-edukacyjne dla rodziców/opiekunów uczestników projektu 9.Działania informacyjno-szkoleniowe dla personelu medycznego. 10.Działania informacyjno-edukacyjne dla osób z otoczenia pacjenta 11.Interwencja terapeutyczna w formie indywidualnej. Główni uczestnicy projektu objęci wsparciem bezpośrednim to uczniowie kl I-VI szkół podst. (w momencie kwalifikacji) zlokalizowanych na terenie woj. maz. (w rozumieniu przepisów Kodeksu Cywilnego), którzy spełnią kryteria włączenia do programu Dodatkowo wsparciem zostaną objęci również rodzice/opiekunowie, personel szkolny, personelu OPS, PCPR, personel med.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i indywidualnej Liczba przeprowadzonych działań z zak. edukacji zdrowotnej dla uczestników programu Liczba przeprowadzonych działań z zak. edukacji zdrowotnej dla rodziców/opiekunów Liczba przeprowadzonych działań informacyjno-szkoleniowych dla personelu med. POZ, osób z otoczenia uczestnika prog. Liczba osób, u których w badaniu końcowym stwierdzono poprawę stanu zdrowia</t>
  </si>
  <si>
    <t>SAMODZIELNY PUBLICZNY ZAKŁAD OPIEKI ZDROWOTNEJ CENTRALNY OŚRODEK MEDYCYNY SPORTOWEJ</t>
  </si>
  <si>
    <t>RPMA.09.02.02-14-B236/18-00</t>
  </si>
  <si>
    <t>Działania na rzecz poprawy zdrowia dzieci w zakresie wad kręgosłupa</t>
  </si>
  <si>
    <t>Projekt realizowany w partnerstwie z przychodnią GIN MEDICUS. Wsparciem w ramach projektu objętych zostanie 350 dzieci (175K/175M)z klas I-VI uczęszczających do szkół z woj. maz. tym 50% zamieszkujących miasta średnie. Choroby kręgosłupa nasilone szczególnie w okresie dojrzewania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 cd. w E3</t>
  </si>
  <si>
    <t>ZDROWO MED SPÓŁKA Z OGRANICZONĄ ODPOWIEDZIALNOŚCIĄ</t>
  </si>
  <si>
    <t>RPMA.09.02.02-14-B237/18-00</t>
  </si>
  <si>
    <t>Interwencja terapeutyczna wad postawy wśród dzieci</t>
  </si>
  <si>
    <t>Projekt realizowany w partnerstwie z przychodnią NZOZ MOJ LEKARZ.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</si>
  <si>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RPMA.09.02.02-14-B241/18-00</t>
  </si>
  <si>
    <t>Smak zdrowia - wdrażanie wczesnego wykrywania i leczenia otyłości wśród dzieci</t>
  </si>
  <si>
    <t>Celem projektu (P.) jest poprawa stanu zdrowia 50 dzieci z klas I-VI z terenu powiatu przasnyskiego w zakresie otyłości w okresie realizacji projektu 07.2019-06.2020r. Okres wsparcia usł. zdrow. każdego uczestnika(UP) wyniesie 9 m-cy poprzez objęcie go: 1.działaniami edukacyjnymi ( warsztaty żywieniowe i edukacyjne dla uczestników projektu (UP) i ich rodziców ) oraz2. interwencją terapeutyczną (badania lekarskie, grupowe zajęcia z zakresu aktywności fizycznej, w tym basen, ćwiczenia ruchowe na sali). P. będzie realizowany przez podmiot wykonujący działalność leczniczą w partnerstwie z org. społeczną - zgod z art.33 ustawy wdroż. Wnioskodawca (W.) jest podmiotem wykonującym działalność leczniczą, nr. księgi rejestrowej:000000007131 i posiada ponad 16-letnie doświad. w pediatrii. Pacjenci do 13 r.ż. z otyłością leczeni są w Poradni POZ i na oddziale dziecięcym. Średnio rejestrowano ok. 2 rozpoz. otyłości rocznie u pacjentów z do 13 r.ż.. Wsparcie projektowe kierowane jest do 50 os.(35K, 15M)z otyłością w tym co najmniej 2os. z niepełnospr. z gmin powiatu przasnyskiego: (z gmin: Chorzele, Czernice Borowe, Jednorożec, Krasne,Krzynowłoga Mała, Przasnysz gminy: wiejska i miejska). P. jest odpowiedzią na istniejącą potrzebę realizacji wsparcia w zakresie zdrowia w tej grupie wiekowej wynikającą z przeprowadzonej w gminach p. przasnyskiego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średniego miasta powiatowego-Przasnysza(kr.mer.szcz.8). Założenia realiz. P. z poszan. pol. horyzont. UE - zas. równości szans i niedyskrym. potwierdzona w uzasadnieniu doboru gr. i zas. rekrut., zarządzania i realiz. zadań; - zas. zrównoważ. rozw, P. neutralny dla środ.; Zakres P. zgodny zRPZ.</t>
  </si>
  <si>
    <t>RPMA.09.02.02-14-B246/18-00</t>
  </si>
  <si>
    <t>Zdrowy kręgosłup - wczesne wykrywanie i rehabilitacja chorób kręgosłupa u dzieci</t>
  </si>
  <si>
    <t>Celem projektu (P.) jest poprawa stanu zdrowia 70 dzieci z klas I-VI z terenu powiatu przasnyskiego w tym zagrożonych niepełnosprawnością i niepełnosprawnych w zakresie chorób kręgosłupa w okresie 06.2019-06.2020r. Okres wsparcia usł. zdrow. uczest. wyniesie 9 m-cy poprzez objęcie go: 1.edukacją zdrow.(warsztaty dla uczestników i i ich rodziców ) oraz2. interwencją terapeutyczną (badania lekarskie/fizjoterapeutyczne, grupowe zajęcia z zakresu aktywności fizycznej, w tym basen, gimnastyka korekcyjna). P. będzie realizowany przez podmiot wykonujący działalność leczniczą- SPZZOZ w Przasnyszu. Wnioskodawca (W.) jest podmiotem wykonującym dział. leczniczą, nr. księgi rejestrowej:000000007131 i posiada 16-letnie dośw. w leczeniu chorób kręgosłupa wśród dzieci i dor.. W Poradni Rehabilitacyjnej SPZZOZ leczonych jest rocznie ok. 94 pacjentów z ch. kręgosłupa do 13 r.ż.).Wsparcie projektowe kierowane jest do 70 os.(36K, 34M)z chor. kręgosłupa w tym co najmniej 2os. z niepełnospr. z poszczególnych gmin powiatu przasnyskiego:( z gmin: Chorzele, Czernice Borowe, Jednorożec, Krasne,Krzynowłoga Mała, Przasnysz gminy: wiejska i miejska). P. jest odpowiedzią na istniejącą potrzebę realizacji wsparcia w zakresie zdrowia w tej grupie wiekowej wynikającą z przeprow. w gminach p. przasnyskiego diagnozy (wywiady z ośrodkami zdrowia, pielęgniarkami, higienistkami szkol., konsultacje z UGmin oraz dane własne). P. wpisuje się w cel szczeg. RPO WM 2014-2020 dla dział. 9.2.2. P. ułatwi dost. wysokiej jakości usł. opieki zdrowot. os. wykl. lub zagr. wyklucz. społ. zwłaszcza wykl. z więcej niż 1 pow. Zakłada się udział ok 50 % UP zamieszkujących m. powiatowe średniej wiekości (kr.mer.szcz.8). Założenia realiz. P. planowane z poszan. pol. horyzont. UE - zas. równości szans i niedyskrym. potwierdzona w uzasadnieniu doboru gr. i zas. rekrut., zarządzania i realiz. zadań; - zas. zrównoważonego rozw, P. neutralny dla środ.; Zakres P.zgodny zRPZ. P. partnerski-spełnia wymogiArt33ust. wdrożeniowej.</t>
  </si>
  <si>
    <t>RPMA.09.02.02-14-B254/18-00</t>
  </si>
  <si>
    <t>Profilaktyka otyłości wśród dzieci z klas I-VI szkół podstawowych</t>
  </si>
  <si>
    <t>Projekt realizowany w partnerstwie z NZOZ Stężyca. Wsparciem w ramach projektu objętych zostanie 350 dzieci (250K/100M) w ramach modułu dotyczącego otyłości z klas. I-VI uczęszczających do szkół z województwa mazowieckiego (powiat kozienicki i garwoliński) w tym 50% zamieszkujących miasta średnie. Otyłość nasilona szczególnie w okresie dojrzewania zaburza prawidłowy rozwój co utrudnia integrację ze środowiskiem, obniża samoocenę, wzmaga mniejsze oczekiwania w odniesieniu do osiągnięć szkolnych, ogranicza możliwości realizacji planów na przyszłość oraz generuje nadopiekuńczą postawę rodziców co w konsekwencji utrudnia samodzielność i niezależność. Otyłość uznaje się za epidemię XXI w. Z badań Instytutu Żywności i Żywienia wynika, że największy odsetek dzieci z otyłością odnotowano w woj. mazowieckim tj. 32% Częstość występowania otyłości u dziewczynek jest 7-ktornie wyższa niż u chłopców. Projekt stanowi odpowiedź na powyżej zidentyfikowane problemy. Projekt jest zgodny z RPO WM 2014-2020, Działaniem 9.2, Poddziałaniem 9.2.2, zasadą zrównoważonego rozwoju, RPZ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niezdiagnozowanej otyłości, zmniejszenia masy ciała o co najmniej 3% u więcej niż 25% uczestników i wzrostu poziomu wiedzy na temat przyczyn, skutków i terapii leczenia otyłości. Projekt stanowi odpowiedź na problematykę obszaru wsparcia zdiagnozowaną w programie zdrowotnym.Projekt zakłada realizację wsparcia w dni powszednie również po godz. 16.00 również w soboty/niedziele.</t>
  </si>
  <si>
    <t>RPMA.09.02.02-14-B256/18-00</t>
  </si>
  <si>
    <t>Poprawa stanu zdrowia w zakresie chorób kręgosłupa wśród dzieci z klas I-VI z terenu powiatu mińskiego</t>
  </si>
  <si>
    <t>Celem projektu jest poprawa stanu zdrowia 70 dzieci z klas I-VI z terenu powiatu mińskiego w zakresie chorób kręgosłupa w okresie realizacji projektu 07.2019-06.2020r. Okres wsparcia usług zdrowotnych każdego uczestnika wyniesie 9 m-cy poprzez objęcie go: 1.Działaniami edukacyjnymi ( 7 warsztatów dla uczestników projektu UP i 7 warsztatów dla UP i ich rodziców ) oraz 2. Interwencją terapeutyczną (badania lekarskie/fizjoterapeutyczne, grupowe zajęcia z zakresu aktywności fizycznej, w tym basen, gimnastyka korekcyjna z wykorzystaniem przyrządów gimnastycznych). Projekt będzie realizowany przez podmiot wykonujący działalność leczniczą- SPZOZ w Mińsku Mazowieckim. Wnioskodawca jest podmiotem wykonującym działalność leczniczą i posiada 15-letnie doświadczenie w leczeniu chorób kręgosłupa wśród dzieci i dorosłych. (w Poradni Rehabilitacyjnej SPZOZ leczonych jest rocznie ok. 80 pacjentów z chorobami kręgosłupa do 13 r.ż.).Wsparcie projektowe kierowane jest do 70 os.(40K, 30M) z chorobami kręgosłupa w tym co najmniej 3 osoby z niepełnosprawnościami z poszczególnych gmin powiatu mińskiego. Projekt jest odpowiedzią na istniejącą potrzebę realizacji wsparcia w zakresie zdrowia w tej grupie wiekowej wynikającą z przeprowadzonej w gminach powiatu mińskiego diagnozy (wywiady z ośrodkami zdrowia, pielęgniarkami, higienistkami szkol., konsultacje z urzędami gmin oraz dane własne). Projekt wpisuje się w cel szczególny RPO WM 2014-2020 dla dział. 9.2.2. Projekt ułatwi dostęp do wysokiej jakości świadczeń opieki zdrowotnej osób wykluczonych lub zagrożonych wykluczeniem społecznym zwłaszcza wykluczeniem z więcej niż 1 powodu. Zakłada się udział ok 50 % UP z miast średnich.. Założenia realizacji. Projektu planowane są z poszanowaniem polityk horyzontalnych UE - zasadą równości szans i niedyskryminacji, w uzasadnieniu doboru grup i zasad rekrutacji, zarządzania i realizacji zadań; - zastosowanie zrównoważonego rozwoju, Projekt neutralny dla środowiska.; Zakres Projektu zgodny z RP</t>
  </si>
  <si>
    <t>RPMA.09.02.02-14-B257/18-00</t>
  </si>
  <si>
    <t>Badania diagnostyczne w kierunku otyłości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</si>
  <si>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</si>
  <si>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MERSEY SP. Z O.O.</t>
  </si>
  <si>
    <t>RPMA.09.02.02-14-B258/18-01</t>
  </si>
  <si>
    <t>Badania diagnostyczne w kierunku chorób kręgosłupa dla uczniów klas I-VI szkół podstawowych z terenu powiatu żyrardowskiego w roku szkolnym 2019/2020 oraz 2020/2021</t>
  </si>
  <si>
    <t>Przedmiotowy projekt poprzez realizację w pełni uzasadnionych działań, które są zgodne z RPZ/celami RPOWM/Dz.9.2.2, nakierowany będzie na osiągniecie celu: poprawę stanu zdrowia 150 uczniów kl.I-VI szkół podst. z pow.żyrardowskiego,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</si>
  <si>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RPMA.09.02.02-14-B260/18-00</t>
  </si>
  <si>
    <t>Badania diagnostyczne w kierunku chorób kręgosłupa dla uczniów klas I-VI szkół podstawowych z terenu dzielnicy Bemowo/ m.st. Warszawy w roku szkolnym 2019/2020 oraz 2020/2021</t>
  </si>
  <si>
    <t>Przedmiotowy projekt poprzez realizację w pełni uzasadnionych działań, które są zgodne z RPZ/celami RPOWM/Dz.9.2.2, nakierowany będzie na osiągniecie celu: poprawę stanu zdrowia 150 uczniów kl.I-VI szkół podst. z dzielnicy Bemowo/ m.st. Warszawy,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</si>
  <si>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RPMA.09.02.02-14-B263/18-01</t>
  </si>
  <si>
    <t>Badania diagnostyczne w kierunku otyłości dla uczniów klas I-VI szkół podstawowych z terenu gminy Bemowo/m.st. Warszawy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</si>
  <si>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bemowo,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</si>
  <si>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RPMA.09.02.02-14-B265/18-00</t>
  </si>
  <si>
    <t>Badania diagnostyczne w kierunku otyłości dla uczniów klas I-VI szkół podstawowych z terenu dzielnicy Targówek/ m.st. Warszawy,m.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</si>
  <si>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 dzielnica targówek, m. Radom oraz powiecie radomskim, u których na podst. wyników kwalifikacji do Proj. stwierdzona została otyłość,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</si>
  <si>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RPMA.09.02.02-14-B266/18-00</t>
  </si>
  <si>
    <t>Kompleksowe wsparcie SZPZLO Warszawa Praga- Północ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</si>
  <si>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51% zamieszkujących miasta średnie lub miasta średnie tracące funkcje społeczno-gospodarcze. Cel zostanie osiągnięty poprzez realizację działań z zakresu modułu kręgosłupa: • Moduł dotyczący chorób kręgosłupa:1) działania inf-prom2) kwalifikacja uczestników3) działania inf-edu grup objętych wsparciem w ramach modułu 4) interwencja terapeutyczna w tym:a) zajęcia ruchowe(co najmniej 2 razy w tyg dla każdego uczestnika projektu) i porady lekarskie/fizjoterapeutyczne (3 dla jednego uczestnika)b) badania lekarskie/fizjoterapeutyczne: początkowe, w połowie interwencji oraz końcowe5) monitoring i ewaluacja działań w ramach projektu DZIAŁANIA FAKULTATYWNE: 1. Działania inf-szko dla personelu med z POZ, dla pielęgniarek/higienistek szkolnych, w zakresie merytorycznym związanym z udzielanym wsparciem;2. Działania inf-edu dla osób z otoczenia dzieci uczestniczących w programie,w szczególności: personel szkolny (w tym nauczyciele)Rezultat: 280 interwencji terapeutycznych</t>
  </si>
  <si>
    <t>RPMA.09.02.02-14-B268/18-01</t>
  </si>
  <si>
    <t>Badania diagnostyczne w kierunku chorób kręgosłupa dla uczniów klas I-VI szkół podstawowych z terenu dzielnicy Targówek/ m.st. Warszawy, m. Radom oraz powiatu radomskiego w roku szkolnym 2019/2020 oraz 2020/2021.</t>
  </si>
  <si>
    <t>Przedmiotowy Proj. poprzez realizację w pełni uzasadnionych działań, które są zgodne z RPZ/celami RPOWM/Dz.9.2.2, nakierowany będzie na osiągniecie celu: poprawę stanu zdrowia 150 uczniów kl.I-VI szkół podst. z m.st.Warszawy- dzielnica targówek, u których na podst. wyników kwalifikacji do Proj. stwierdzona została ch.kręgosłupa, którzy jako gr. docelowa, poprzez zwiększenie poziomu dostępności do usług zdrowotnych (zgodnie z celem Dz. 9.2.2) objęci zostaną wsparciem w ramach 2 edycji komplementarnych działań [I edycja rok szkolny 2019/2020 i II edycja rok szkolny 2020/2021]. Zgodnie z oczekiwaniami beneficjentów ostatecznych, wsparcie realizowane będzie w dni powszednie także godzinach popołudniowych (po godz. 16) oraz w soboty. Mając na względzie kompleksowość realizowanych zadań w Proj. uwzględniono również działania informacyjno–edukacyjne dla osób z otoczenia uczestników. Partner jest podmiotem leczniczym, funkcjonującym na podst. umowy z NFZ, świadczącym usługi med. i posiadającym bogate doświadczenie zgodne z RPZ. W ramach modułu zaangażowany zostanie wysoko wykwalifikowany personel-eksperci, którzy będą współpracować celem osiągnięcia u uczestników jak najlepszych efektów. Efekty realizacji Proj. będą obejmować rozwiązania pozwalające na zachowanie najwyższego poziomu użyteczności dla zainteresowanych, bez jakiekolwiek różnicowania/ wykluczania/ ograniczania dostępności, mając na względzie różne/odmienne potrzeby funkcjonalne odbiorców. Wnioskodawca podejmie działania mające na celu zapewnienie zainteresowanym takie same prawa, wartość społeczną, równy dostęp.</t>
  </si>
  <si>
    <t>RPMA.09.02.02-14-B271/18-01</t>
  </si>
  <si>
    <t>Badania diagnostyczne w kierunku otyłości dla uczniów klas I-VI szkół podstawowych z terenu powiatu kozienickiego w roku szkolnym 2019/2020 oraz 2020/2021</t>
  </si>
  <si>
    <t>Projekt zakłada poprawę stanu zdrowia 150 dzieci w zakresie otyłości w powiecie kozienickim/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informacyjno-szkoleniowych oraz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</si>
  <si>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RPMA.09.02.02-14-B275/18-00</t>
  </si>
  <si>
    <t>Regionalny program zdrowotny w zakresie strukturalnych wad postawy dla uczniów klas I-VI szkół podstawowych z województwa mazowieckiego</t>
  </si>
  <si>
    <t>Celem głównym projektu jest poprawa stanu zdrowia w zakresie chorób kręgosłupa u 20 uczniów kl. I-VI szkół podst. z województwa mazowieckiego w latach 2019-2021. Planowane zadania są zbieżne z założeniami Regionalnego programu zdrowotnego w zakresie chorób kręgosłupa i otyłości wśród dzieci z województwa mazowieckiego i obejmuje zadania: 1.Działania informacyjno-edukacyjne 2.Kwalifikację uczestników do programu 3. Badanie lekarskie/fizjoterapeutyczne początkowe uczestników 4. Zajęcia ruchowe dla uczestników projektu 5. Badanie lekarskie/fizjoterapeutyczne kontrolne w połowie interwencji 6. Badanie lekarskie/fizjoterapeutyczne końcowe uczestników programu 7. Działania informacyjno-edukacyjne dla uczestników projektu 8. Działania informacyjno-edukacyjne dla rodziców/opiekunów uczestników projektu 9. Działania informacyjno-szkoleniowe dla personelu medycznego. 10. Działania informacyjno-edukacyjne dla osób z otoczenia pacjenta. Główni uczestnicy projektu objęci wsparciem bezpośrednim to uczniowie klas I-VI szkół podst. (w momencie kwalifikacji) zlokalizowanych na terenie woj. maz. (w rozumieniu przepisów Kodeksu Cywilnego), którzy spełnią kryteria włączenia do programu. Dodatkowo wsparciem zostaną objęci również rodzice/opiekunowie, personel szkolny, personel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indywidualnych zajęć ruchowych, Liczba przeprowadzonych działań z zak. edukacji zdrowotnej dla uczestników programu, Liczba przeprowadzonych działań z zak. edukacji zdrowotnej dla rodziców/opiekunów, Liczba przeprowadzonych działań informacyjno-szkoleniowych dla personelu med. POZ, osób z otoczeni uczestnika prog. Liczba osób, u których w badaniu końcowym stwierdzono poprawę stanu zdrowia.</t>
  </si>
  <si>
    <t>RPMA.09.02.02-14-B277/18-01</t>
  </si>
  <si>
    <t>Badania diagnostyczne w kierunku chorób kręgosłupa dla uczniów klas I-VI szkół podstawowych z terenu powiatu kozienickiego w roku szkolnym 2019/2020 oraz 2020/2021</t>
  </si>
  <si>
    <t>Projekt zakłada poprawę stanu zdrowia 150 dzieci w zakresie chorób kręgosłupa pow.kozienickiego/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</si>
  <si>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RPMA.09.02.02-14-B280/18-01</t>
  </si>
  <si>
    <t>Badania diagnostyczne w kierunku otyłości dla uczniów klas I-VI szkół podstawowych z terenu powiatu radomskiego w roku szkolnym 2019/2020 oraz 2020/2021</t>
  </si>
  <si>
    <t>Projekt zakłada poprawę stanu zdrowia 150 dzieci w zakresie otyłości w powiecie radomskim/ woj. mazowieckie do dnia 31 lipca 2021 roku. W ramach projektu zapewnimy realizację modułu dot. otyłości dla 10 grup, w każdej znajdzie się po 15 osób.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b) indywidualne porady dietetyczne (co najmniej 5 dla każdego uczestnika projektu), c) badania lekarskie: początkowe, w połowie interwencji oraz końcowe, 5) monitoring i ewaluacja działań w ramach projektu. W projekcie planujemy realizację działań informacyjno-edukacyjnych dla otoczenia pacjenta (KRYT. MER. SZCZEGÓŁOWE 7b). Zakładana jest w projekcie realizacja zadań również w godzinach popołudniowych i wieczornych (po godz. 16.00) oraz w sobotę (KRYT. MER. SZCZEGÓŁOWE 6). Projekt nasz jest w zgodzie z art. 7 Rozporządzenia Parlamentu Europejskiego i Rady (UE) nr 1303/2013 z dnia 17.12.2013 r. Planowane działania, grupa docelowa, doświadczenie i kompetencje oraz okres udział w projekcie są zgodnie z RPZ. Planowane działania, grupa docelowa, doświadczenie i kompetencje wykonawców oraz okres udziału w projekcie są zgodnie z RPZ oraz zgodne z zał. 8 do regulaminu.</t>
  </si>
  <si>
    <t>RPMA.09.02.02-14-B284/18-00</t>
  </si>
  <si>
    <t>Regionalny program zdrowotny w zakresie otyłości dla uczniów klas I-VI szkół podstawowych z województwa mazowieckiego</t>
  </si>
  <si>
    <t>Celem głównym projektu jest poprawa stanu zdrowia w zakresie otyłości u 64 uczniów kl. I-VI szkół podst. z województwa mazowieckiego w latach 2019-2021. Planowane zadania są zbieżne z założeniami Regionalnego programu zdrowotnego w zakresie chorób kręgosłupa i otyłości wśród dzieci z województwa mazowieckiego i obejmuje zadania: 1. Działania informacyjno-edukacyjne. 2. Kwalifikację uczestników do programu. 3. Badanie lekarskie początkowe uczestników. 4. Zajęcia ruchowe dla uczestników projektu. 5. Porady dietetyczne. 6. Badanie lekarskie kontrolne w połowie interwencji. 7. Badanie lekarskie końcowe uczestników programu. 8. Działania informacyjno-edukacyjne dla uczestników projektu. 9. Działania informacyjno-edukacyjne dla rodziców/opiekunów uczestników projektu. 10. Działania informacyjno-szkoleniowe dla personelu medycznego. 11. Działania informacyjno-edukacyjne dla osób z otoczenia pacjenta. Główni uczestnicy projektu objęci wsparciem bezpośrednim to uczniowie klas I-VI szkół podstawowych (w momencie kwalifikacji) zlokalizowanych na terenie województwa mazowieckiego (w rozumieniu przepisów Kodeksu Cywilnego), którzy spełnią kryteria włączenia do programu. Dodatkowo wsparciem zostaną objęci również rodzice/opiekunowie, personel szkolny, personelu OPS, PCPR, personel medyczny podmiotów POZ. Zakładane najważniejsze wskaźniki produktu: Liczba osób zagrożonych ubóstwem lub wykluczeniem społecznym objętych usługami zdrowotnymi w programie. Liczba uczestników programu. Liczba uczestników, którzy ukończyli program. Liczba zajęć ruchowych przeprowadzonych w formie grupowej. Liczba przeprowadzonych działań z zakresu edukacji zdrowotnej dla uczestników programu. Liczba przeprowadzonych działań z zakresu edukacji zdrowotnej dla rodziców/opiekunów. Liczba przeprowadzonych działań informacyjno-szkoleniowych dla personelu med. POZ, osób z otoczeni uczestnika programu. Liczba osób, u których w badaniu końcowym stwierdzono poprawę stanu zdrowia.</t>
  </si>
  <si>
    <t>RPMA.09.02.02-14-B285/18-01</t>
  </si>
  <si>
    <t>Badania diagnostyczne w kierunku chorób kręgosłupa dla uczniów klas I-VI szkół podstawowych z terenu powiatu radomskiego w roku szkolnym 2019/2020 oraz 2020/2021</t>
  </si>
  <si>
    <t>Projekt zakłada poprawę stanu zdrowia 150 dzieci w zakresie chorób kręgosłupa pow.radomskiego/ woj.mazowieckie do dnia 31 lipca 2021 roku. W ramach projektu zapewnimy realizację modułu dot. schorzeń kręgosłupa dla 10 grup, w każdej znajdzie się po 15 osób. Każdy uczestnik będzie objęty wsparciem w projekcie przez 24 tygodnie (ok 6 miesięcy) Oferowane wsparcie obejmować będzie zgodnie z RPZ: 1) działania informacyjno-promocyjne, 2) kwalifikacja uczestników, 3) działania informacyjno-edukacyjne grup objętych wsparciem w ramach modułu w tym: a) badanie ankietowe sprawdzające poziom wiedzy z zakresu, którego dotyczy interwencja w danym module, b) edukacja zdrowotna, c) ponowne badanie ankietowe sprawdzające poziom wiedzy z zakresu, którego dotyczy interwencja w danym module 4) interwencja terapeutyczna w tym: a) zajęcia ruchowe (co najmniej 2 razy w tygodniu dla każdego uczestnika projektu - 24 tygodnie), indywidualne porady lekarskie / fizjoterapeutyczne (3 na uczestnika) b) badania lekarskie/fizjoterapeutyczne: początkowe, w połowie interwencji oraz końcowe, 5) monitoring i ewaluacja działań w ramach projektu. Zakładana jest w projekcie realizacja zadań również w godzinach popołudniowych i wieczornych (po godz. 16.00) oraz w sobotę (KRYT. MER. SZCZEGÓŁOWE 6). W projekcie planujemy realizację działań informacyjno-edukacyjnych dla osób z otoczenia pacjenta (KRYT. MER. SZCZEGÓŁOWE 7b). Projekt nasz jest w zgodzie z art. 7 Rozporządzenia Parlamentu Europejskiego i Rady (UE) nr 1303/2013 z dnia 17 grudnia 2013 r. Planowane działania, grupa docelowa, doświadczenie i kompetencje wykonawców oraz okres udział w projekcie są zgodnie z RPZ.</t>
  </si>
  <si>
    <t>RPMA.09.02.02-14-B287/18-00</t>
  </si>
  <si>
    <t>Kompleksowe wsparcie SPZOZ PIASTUN w zakresie chorób kręgosłupa dla dzieci kl. I-VI w woj. mazowieckim</t>
  </si>
  <si>
    <t>Przedmiotem projektu jest wdrożenie programów wczesnego wykrywania wad rozwojowych i rehabilitacji dzieci zagrożonych niepełnosprawnością i niepełnosprawnych RPZ w zakresie chorób kręgosłupa wśród dzieci z woj mazowieckiego. Celem głównym projektu jest „Poprawa, jakości i dostępności usług opieki zdrowotnej skierowanych do dzieci ze schorzeniami kręgosłupa, uczęszczających do klas I-VI w woj. Mazowieckim”, uczestnikami będzie 280os.(140K i 140M) uczniów kl. I-VI szkół podstawowych woj. mazowieckiego stwierdzoną na podstawie dokumentacji medycznej lub kwalifikacji przeprowadzonej przez beneficjenta chorobą kręgosłupa w tym 60% zamieszkujących miasta średnie lub miasta średnie tracące funkcje społeczno-gospodarcze. Cel zostanie osiągnięty poprzez realizację działań z zakresu modułu kręgosłupa: • Moduł dotyczący chorób kręgosłupa: 1) działania inf-prom 2) kwalifikacja uczestników 3) działania inf-edu grup objętych wsparciem w ramach modułu 4) interwencje terapeutyczne indywidualne porady lekarskie/fizjoterapeutyczne (3 dla każdego uczestnika projektu) : a) zajęcia ruchowe(co najmniej 2 razy w tyg dla każdego uczestnika projektu) b) badania lekarskie/fizjoterapeutyczne: początkowe, w połowie interwencji oraz końcowe 5) monitoring i ewaluacja działań w ramach projektu DZIAŁANIA FAKULTATYWNE: 1. Działania inf-szko dla personelu med z POZ, dla pielęgniarek/higienistek szkolnych, w zakresie merytorycznym związanym z udzielanym wsparciem; 2. Działania inf-edu dla osób z otoczenia dzieci uczestniczących w programie,w szczególności: personel szkolny (w tym nauczyciele) Rezultat: 280 interwencji terapeutycznych</t>
  </si>
  <si>
    <t>SAMODZIELNY PUBLICZNY ZAKŁAD OPIEKI ZDROWOTNEJ "PIASTUN"</t>
  </si>
  <si>
    <t>RPMA.09.02.02-14-B288/18-00</t>
  </si>
  <si>
    <t>Kompleksowe wsparcie SZPZLO Warszawa Praga- Północ w zakresie otyłości dla dzieci kl. I-VI w woj. mazowieckim.</t>
  </si>
  <si>
    <t>Przedmiotem projektu jest wdrożenie programów wczesnego wykrywania wad rozwojowych i rehabilitacji dzieci zagrożonych niepełnosprawnością i niepełnosprawnych RPZ w zakresie chorób otyłości wśród dzieci z woj maz. Celem głównym projektu jest „Poprawa jakości i dostępności usług opieki zdrowotnej skierowanych do dzieci z otyłością, uczęszczających do klas I-VI w woj. Mazowieckim”, uczestnikami będzie 240 os.( 120 K i 120 M) uczniów kl. I-VI szkół podst woj. Maz ze stwierdzoną na podstawie dokumentacji medycznej lub kwalifikacji przeprowadzonej przez z beneficjenta z otyłością w tym 51% zamieszkujących miasta średnie lub miasta średnie tracące funkcje społeczno-gospodarcze . Cel zostanie osiągnięty poprzez realizację działań modułu:1. Moduł dotyczący otyłości:1) działania inf-prom 2) kwalifikacja uczestników 3) działania inf-edu grup objętych wsparciem w ramach modułu4) interwencja terapeutyczna w tym: a) zajęcia ruchowe (co najmniej 2 razy w tyg dla każdego uczestnika projektu) b)indywidualne porady dietetyczne (co najmniej 5 dla każdego uczestnika projektu) c) badania lekarskie: początkowe, w połowie interwencji oraz końcowe 5) monitoring i ewaluacja działań w ramach projektu. 1. Działania inf-szko dla personelu med z POZ, dla pielęgniarek/higienistek szkolnych, w zakresie merytorycznym związanym z udzielanym wsparciem 20 os.2. Działania inf-edu dla osób z otoczenia dzieci uczestniczących w programie,w szczególności: personel szkolny (w tym nauczyciele) 20 os.Rezultat: 240 interwencji terapeutycznych</t>
  </si>
  <si>
    <t>RPMA.09.02.02-14-B291/18-00</t>
  </si>
  <si>
    <t>Jestem aktywny! Dbam o kręgosłup!</t>
  </si>
  <si>
    <t>Celem proj. realizowanym w okr 01.07.19 - 30.06.20, jest zwiększ. dostępności usł zdrowotnych oraz wdrażanie progr wczesnego wykrywania i rehabilitacji wad kręgosłupa wśród dzieci zagroż niepełnospr, poprzez realizację działań edukac i terapeut zgodnych z "Region. Progr. Zdrowotnym w zakr chorób kręgosłupa i otyłości wśród dzieci z woj. maz.". Grupą docel. proj. będzie 64 dzieci (8 K i 56 M) w wieku od 6. do 12. r.ż., tj. uczęszcz.do klas I-VI szkół podstawowych woj. maz., ze stwierdz na podst kwalifikacji przeprow przez Beneficjenta chorobą kręgosłupa, zamieszk w rozumieniu Kodeksu Cywilnego obszar powiatów woj. maz.: płoński, nowodworski, legionowski, wyszkowski, wołomiński, miński, siedlecki, otwocki, garwoliński, piaseczyński, pruszkowski, grodziski, warszawski zachodni. W ramach realiz proj., przeprow zostaną działania: - Kwalifikacja Ucz. do programu (moduł chorób kręgosłupa); - Interwencja terapeut (moduł chorób kręgosłupa), w tym: badania lekarskie/fizjoterapeut: początkowe, w połowie interwencji i końcowe oraz indywid porady dla Ucz. proj. a także zajęcia ruchowe prowadz. w ramach technik specjalnych tj. z zakr piłki nożnej z ćwiczeniami z zakr gimnastyki korekcyjnej. - Działania inform-promoc, informac-szkoleniowe oraz informac-edukacyjne (moduł chorób kręgosłupa), w tym: pogadanki/warsztaty dla pielęgniarek/higienistek szkolnych z otoczenia Ucz. proj oraz pogadanki/warsztaty dla Ucz. proj i ich rodziców; - Działania monitoring i ewaluacyjne. W ramach proj. przewiduje się osiągnięcie wskaźników: 1) REZULTATU BEZPOŚR: - L. wspartych w programie m-c świadczenia usług zdrow istniejących po zakończ. proj. - 8; 2) PRODUKTU: - L. osób zagroż ubóstwem lub wyklucz. społ objętych usługami zdrow w programie - 64 - L. rodziców/opiekunów Ucz. programu objętych działaniami inform-edukac - 64 Okres realizacji: 01.07.19 -30.06.20; Obszar realiz: woj. maz.: powiatów woj. maz. - j.w.0; Obszar realizacji: woj. mazowieckie - m. st. Warszawa</t>
  </si>
  <si>
    <t>RPMA.09.02.02-14-B296/18-00</t>
  </si>
  <si>
    <t>Program przeciwdziałania chorobom kręgosłupa</t>
  </si>
  <si>
    <t>Projekt (PRJ) kierowany jest do dzieci z województwa mazowieckiego (WM) uczęszczających do klas I – VI szkoły podstawowej ze stwierdzoną chorobą kręgosłupa. PRJ jest realizowany przez partnerstwo Better Place – wnioskodawcy (WN) z partnerami: lekarz Jacek Stępień (PR1) - podmiotem wykonującym dział. leczniczą zgodnie z definicją z ustawy o dział. leczniczej, będzie realizował świadczenia opieki zdrowotnej w PRJ oraz "ORTHOS" Agnieszka Stępień - Centrum Rehabilitacji Funkcjonalnej (PR2). PR2 ma dośw. w obszarze rehabilitacji i aktywności ruchowej dzieci, jest organizatorem spot. eduk. dla dzieci i rodziców oraz praktycznych warsztatów dla dzieci ze skoliozami. Celem PRJ jest poprawa stanu zdrowia 78 dzieci (48K i 30 M) w zakresie chorób kręgosłupa poprzez wdrożenie kompleksowych programów terap. – edukacyjnych od 08.2019 do 07.2020. PRJ zakłada 2 typy interwencji: edukacyjną i terapeutyczną: Działania informacyjno-edukacyjne grup objętych wsparciem w ramach modułu i interwencja terapeutyczna w zakresie modułu, dotyczącego chorób kręgosłupa. Wsparciem objęci zostaną także rodzice/opiekunowie, a także środowisko pracowników oświaty i lekarzy POZ, do których skierowane zostaną działania edukacyjne z zakresu chorób kręgosłupa. PROJ stanowi odpowiedź na wyniki badań epidemiolog. potwierdzających, że w rozwoju dzieci występują okresy szczególnej podatności organizmu na powstawanie wad postawy - okres (6-7 lat) wiążący się ze zmianą stylu życia - rozpoczęcie nauki w szkole i wymuszona pozycja siedząca w ławce, przy bardzo silnej potrzebie ruchu - obok schorzenia w obrębie lędźwiowego odcinka kręgosłupa, mogą wystąpić zmiany zwyrodnieniowe w odcinku szyjnym i nadgarstkach - groźne zaburzenia podstawy u około 10-15% dzieci. Stąd ważne jest wczesne rozpoznanie wady. Rezultatem PRJ będą efekty działań terapeut. i edukac. PRJ będzie realizowany zgodnie z zasadą zrównoważonego rozwoju, jest zgodny z RPZ w zakresie wszystkich planowanych działań, gr.docelowej.</t>
  </si>
  <si>
    <t>RPMA.09.02.02-14-B298/18-01</t>
  </si>
  <si>
    <t>"Zdrowy kręgosłup"</t>
  </si>
  <si>
    <t>Celem projektu (P.) jest poprawa stanu zdrowia 70 dzieci z klas I-VI z terenu pow. makowskiego w zakresie chorób kręgosłupa w tym osób zagrożonych niepełnosprawnością i niepełnosprawnych w okresie realizacji projektu 07.2019-06.2020r. Okres wsparcia usł. zdrow. każdego uczestnika wyniesie 9 m-cy poprzez objęcie go: 1.działaniami edukacyjnymi (warsztaty dla uczestników projektu (UP)i warsztaty dla UP i ich rodziców ) oraz 2. interwencją terapeut. (badania lekarskie/fizjoterapeutyczne, grupowe zajęcia z zakresu aktywności fizycznej, w tym basen, gimnastyka korekc. z wykorzystaniem przyrządów gimnastycznych). P. będzie realizowany przez podmiot wykonujący działalność leczniczą w partnerstwie z org. pozarządową-zgod. z art33 ust. wdroż. Wnioskodawca (W.) jest podmiotem wykonującym działalność leczniczą, nr. księgi rejestrowej:000000007325i posiada 19-letnie dośw. w leczeniu chorób kręgosłupa wśród dzieci i dorosłych. (W Poradni Rehabilitacyjnej SPZOZ-ZZ leczonych jest rocznie ok. 80 pacjentów z ch. kręgosłupa do 13 r.ż.).Wsparcie projektowe kierowane jest do 70 os.(38K, 32M)z chor. kręgosłupa w tym co najmniej3os. z niepełnospr. z poszczególnych gmin powiatu makowskiego.50% uczestników będą stanowili UP z terenu średniego miasta powiatow- Makowa Mazow. P. jest odpowiedzią na istniejącą potrzebę realizacji wsparcia w zakresie zdrowia w tej grupie wiekowej wynikającą z przeprowadzonej w gminach powiatu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powodu. Założenia realiz. P. planowane z poszan. pol. horyzont. UE - zas. równości szans i niedyskrym. potwierdzona w uzasadnieniu doboru gr. i zas. rekrut., zarządzania i realiz. zadań; - zas. zrównoważonego rozw, Zakres Projektu zgodny z RPZ</t>
  </si>
  <si>
    <t>RPMA.09.02.02-14-B303/18-00</t>
  </si>
  <si>
    <t>Profilaktyka chorób kręgosłupa wśród dzieci ze szkół podstawowych!</t>
  </si>
  <si>
    <t>Projekt realizowany w partnerstwie z przychodnią IE Sp.z o.o. Wsparciem w ramach projektu objętych zostanie 350 dzieci (175K/175M)z klas I-VI w tym 50% zamieszkujących miasta średnie uczęszczających do szkół z woj. maz. Choroby kręgosłupa zaburzają prawidłowy rozwój co utrudnia integrację ze środowiskiem, obniża samoocenę, wzmaga mniejsze oczekiwania w odniesieniu do osiągnięć szkolnych, ogranicza możliwości realizacji planów na przyszłość oraz generuje nadopiekuńczą postawę rodziców co utrudnia samodzielność i niezależność. Wady postawy najczęściej spowodowane są złymi nawykami oraz nadmiernym w stosunku do wzrostu i wagi obciążeniem ciała. Nasilają się właśnie w okresie szkolnym, kiedy dzieci większość czasu spędzają w ławce. Projekt stanowi odpowiedź na wyżej zidentyfikowane problemy. Projekt jest zgodny z RPO WM 2014-2020, Działaniem 9.2, Poddziałaniem 9.2.2, zasadą zrównoważonego rozwoju oraz Regulaminem Konkursu. Projekt jest zgodny z prawodawstwem krajowym, w tym ustawą PZP oraz z zasadami dotyczącymi pomocy publicznej. Projekt jest zgodny z zasadą równości szans kobiet i mężczyzn oraz zasadą równości szans i niedyskryminacji w tym dostępności dla osób z niepełnosprawnościami. Realizacja projektu przyczyni się do wzrostu wykrywalności niezdiagnozowanych chorób kręgosłupa, poprawie stanu zdrowia u co najmniej 25% uczestników w module dotyczącym chorób kręgosłupa, wzrostu poziomu wiedzy na temat przyczyn, skutków i terapii leczenia chorób kręgosłupa. Działania w ramach projektu będą zgodne z „Wytycznymi w zakresie realizacji przedsięwzięć z udziałem EFS w obszarze zdrowia 2014-2020” oraz „Wytycznymi w zakresie kwalifikowalności wydatków w ramach EFS, EFRR oraz Funduszu Spójności 2014-2020” oraz RPZ w tym zakresie na lata 2018-2020. Projekt zakłada realizację wsparcia w dni powszednie również po godz. 16.00 również w soboty/niedziele. Projekt stanowi odpowiedź na problematykę obszaru wsparcia zdiagnozowaną w programie zdrowotnym.</t>
  </si>
  <si>
    <t>"MEDICA SPÓŁKA Z OGRANICZONĄ ODPOWIEDZIALNOŚCIĄ"</t>
  </si>
  <si>
    <t>RPMA.09.02.02-14-B307/18-00</t>
  </si>
  <si>
    <t>Mamy sposób na zdrowy kręgosłup!</t>
  </si>
  <si>
    <t>Celem proj. realizow. w okr. 01.07.2019 - 30.06.2020, jest zwiększenie dostępności usług zdrowotnych oraz wdrażanie programu wczesnego wykrywania i rehabilitacji wad kręgosłupa wśród dzieci zagrożonych niepełnosp, poprzez realizację działań edukac i terapeut. zgodnych z "Regionalnym Progr. Zdrow. w zakr. chorób kręgosłupa i otyłości wśród dzieci z woj. maz.". Grupą docel. proj. będzie 64 dzieci (3 K i 61 M) w wieku od 6. do 12. r.ż., tj. uczęszczających do klas I-VI szkół podst. woj. maz., ze stwierdzoną na podstawie kwalif. przeprow. przez Beneficjenta chorobą kręgosłupa, zamieszkujących w rozumieniu Kodeksu Cywilnego obszar powiatów woj. maz.: płoński, nowodworski, legionowski, wyszkowski, wołomiński, miński, siedlecki, otwocki, garwoliński, piaseczyński, pruszkowski, grodziski, warszawski zachodni. W ramach realizacji niniejszego proj., przeprow zostaną następujące działania: - Kwalif Ucz. do programu (moduł chorób kręgosłupa); - Interwencja terapeut (moduł chorób kręgosłupa), w tym: badania lekarskie/fizjoterap: początkowe, w połowie interwencji i końcowe oraz indywid porady dla Ucz. proj. a także zajęcia ruchowe prowadz. w ramach technik specjalnych tj. z zakresu piłki nożnej z ćwiczeniami z zakr. gimnastyki korekcyjnej. - Działania inf-promoc, inf.-szkol. oraz inf-edukac (moduł chorób kręgosłupa), w tym: pogadanki/warsztaty dla pielęgniarek/higienistek szkolnych z otoczenia Ucz. projektu oraz pogadanki/warsztaty dla Ucz. projektu i ich rodziców; - Działania monitoringowe i ewaluac. W ramach proj. przewiduje się osiągnięcie nast. wskaźników: 1) REZULTATU BEZPOŚR: - L. wspartych w programie miejsc świadczenia usług zdrowotnych istniejących po zakończ. proj. - 16; 2) PRODUKTU: - L. osób zagrożonych ubóstwem lub wyklucz. społecznym objętych usługami zdrowotnymi w programie - 64 - L. rodziców/opiekunów Ucz. programu objętych działaniami informacyjno-edukacyjnymi - 64 Okres realizacji: 01.07.2019 - 30.06.2020 Obszar realizacji: woj. maz., powiaty j.w</t>
  </si>
  <si>
    <t>GANESHA SPÓŁKA Z OGRANICZONĄ ODPOWIEDZIALNOŚCIĄ</t>
  </si>
  <si>
    <t>RPMA.09.02.02-14-B308/18-01</t>
  </si>
  <si>
    <t>"Zdrowie smakuje- przeciwdziałanie otyłości wśród dzieci w powiecie makowskim"</t>
  </si>
  <si>
    <t>Celem projektu (P.) jest poprawa stanu zdrowia 50 dzieci z klas I-VI z terenu powiatu makowskiego w zakresie otyłości w okresie realizacji projektu 07.2019-06.2020r. Okres wsparcia usł. zdrow. każdego uczestnika(UP) wyniesie 9 m-cy poprzez objęcie go: 1.działaniami edukacyjnymi ( warsztaty żywieniowych i edukacyjnych dla uczestników projektu (UP) i ich rodziców ) oraz2. interwencją terapeutyczną (badania lekarskie, grupowe zajęcia z zakresu aktywności fizycznej, w tym basen, ćwiczenia ruchowe na sali). P. będzie realizowany przez podmiot wykonujący działalność leczniczą- SPZOZ-ZZ w Makowie Maz. w partnerstwie z Fundacją ProEdoo- zgod. z art33 ust. wdroż. Wnioskodawca (W.) jest podmiotem wykonującym działalność leczniczą, nr. księgi rejestrowej:000000007325 i posiada ponad 3-letnie doświadczenie w pediatrii (dział lecz.od1992r.) Pacjen. do 13 r.ż. z otyłością leczeni są m.in w Poradni POZ. Średnio rejestrowano ok. 2-3 rozpoznań otyłości rocznie u pacjentów z do 13 r.ż.. Wsparcie projektowe kierowane jest do 50 os.(36K, 14M)z otyłością w tym co najmniej 3os. z niepełnospr. z gmin powiatu makowskiego:( z gmin: m. Maków Maz., MiGm Różan, Szelków, Krasnosielc, Karniewo, Czerwonka, Rzewnie, Młynarze, Sypniewo, Płoniawy - Bramura). P. jest odpowiedzią na istniejącą potrzebę realizacji wsparcia w zakresie zdrowia w tej grupie wiekowej wynikającą z przeprowadzonej w gminach p. makowskiego diagnozy (wywiady z ośrodkami zdrowia, pielęgniarkami, higienistkami szkol., konsultacje z urzędami gmin oraz dane własne). Proj. wpisuje się w cel szczeg. RPO WM 2014-2020 dla dział. 9.2.2. P. ułatwi dost. wysokiej jakości usł. opieki zdrowot. os. wykl. lub zagr. wyklucz. społ. zwłaszcza wykl. z więcej niż 1 pow. Zakłada się udział ok 50 % UP ze śred. miasta powiat. Założ. realiz. P. planowane z poszan. pol. horyzont. UE - zas. równości szans i niedyskrym. potwierdzona w uzasadnieniu doboru gr. i zas. rekrut., zarządzania i realiz. zadań; - zas. zrównoważonego rozw. Zakres Projektu zgod z</t>
  </si>
  <si>
    <t>RPMA.09.02.02-14-B399/18-00</t>
  </si>
  <si>
    <t>Dzienny Dom Opieki Medycznej (DDOM) w Wołominie</t>
  </si>
  <si>
    <t>Celem projektu jest wsparcie deinstytucjonalizacji opieki nad osobami zależnymi, poprzez rozwój systemu świadczeń zdrowotnych dla 160 osób niesamodzielnych, w tym osób starszych, z powiatów Warszawa, Wołomin, Wyszków oraz Legionowo w okresie do 2021-05-01. Cele szczegółowe: - utworzenie i funkcjonowanie 15 nowych miejsc w dziennym domu opieki medycznej (DDOM na terenie powiatu Wołomińskiego w okresie do 2021-05-01; - zwiększenie dostępności do świadczeń opieki zdrowotnej dla 160 osób ( osoby po hospitalizacji lub osób u których występuje ryzyko hospitalizacji) w okresie do 2021-05-01. Wsparcie w ramach projektu obejmie 3 główne działania: A) Kwalifikacja, tryb kierowania i ocena funkcjonalna uczestnika dziennego domu opieki medycznej B) Pobyt w dziennym domu opieki medycznej C) Działania po wypisaniu pacjenta z dziennego domu opieki (DDOM) Na potrzeby kalkulacji budżetu przyjęto średnią długość pobytu w DDOM dla 2/3 uczestników 60 dni, oraz 90 dni dla pozostałej 1/3 uczestników. Decyzja ta wynika z diagnozy potrzeb wskazującej na duże zapotrzebowanie na pobyty o charakterze do 100 dni. W projekcie założony równy udział mężczyzn i kobiet z uwagi na mniejszy udział mężczyzn w korzystaniu z oferty DDOM. Wynika to z chęci wyrównania szans mężczyzn w obszarze interwencji projektu oraz zapewnienia równego dostępu do świadczeń medycznych. Warto zwrócić uwagę, że mężczyźni żyją w Polsce statystycznie o 8,7 lat krócej niż kobiety (71 lat vs 79,7), co wynika między innymi z braku nawyków korzystania ze świadczeń zdrowotnych. Okres realizacji projektu jest dłuższy niż 24 miesiące (Kryterium dostępu 1). Projekt jest zgodny z dokumentem: Dzienny dom opieki medycznej – organizacja i zadania, opracowanym przez Ministerstwo Zdrowia we wszystkich zapisach (Kryterium dostępu 6). Jednocześnie w utworzonym w ramach projektu DDOM będzie mogło przebywać 15 osób (15 miejsc).</t>
  </si>
  <si>
    <t>RPMA.09.02.02-14-B406/18-00</t>
  </si>
  <si>
    <t>Dzienny Dom Opieki Medycznej w Białotarsku jako forma zdeinstytucjonalizowanej opieki dla osób niesamodzielnych i starszych</t>
  </si>
  <si>
    <t>Celem głównym projektu jest wsparcie deinstytucjonalizacji oraz poprawa jakości systemu ochrony zdrowia w zakresie opieki nad osobami niesamodzielnymi, w tym osobami starszymi poprzez utworzenie i funkcjonowanie Dziennego Domu Opieki Medycznej (DDOM) w Białotarsku gm. Gostynin dla 125 osób (75 K i 50 M), w tym min. 50% osób powyżej 65 r.ż, zamieszkałych na terenie województwa mazowieckiego w powiatach: gostynińskim, płockim ziemskim i sierpeckim w okresie 01.01.2019-31.12.2020. Projekt zakłada dostosowanie obiektu przeznaczonego na DDOM poprzez wykonanie prac remontowo- adaptacyjnych; podjazdów, schodów oraz łazienki i wc na potrzeby osób z niepełnosprawnością, oznakowanie dla osób niewid./ słabowidz., naprawę i malowanie ścian, wymianę drzwi wewnętrznych, naprawę podłóg i wymianę instalacji c.o. Projekt realizuje zasady: równości szans i niedyskryminacji, w tym dostępności dla osób z niepełnospr. oraz równości szans kobiet i mężczyzn w oparciu o standard minimum. Projekt przewiduje zakup niezbędnego sprzętu medycznego oraz świadczenia usług i opieki nad pacjentami DDOM wg Standardu DDOM zg. z zał. 10. dokument. konkurs. W ramach P utworzonych zostanie 25 zdeinstytucjonalizowanych miejsc opieki nad osobami niesamodzielnymi (zależnymi), w tym osobami starszymi (65+). Projekt będzie realizowany zgodnie z zasadą zrównoważonego rozwoju, spełnia kryteria formalne i merytoryczne oraz wszystkie podstawy prawne, wytyczne horyzontalne i dokum. programowe zawarte str. 8-10 Reg. Konkursu. P oparty o koncepcję uniwersalnego projektowania oraz zgodny z metodologią SMART. P realizowany w partnerstwie z fundacją Centrum Innowacji i Społecznej Ekonomii (P1) oraz centrum medycznym DERMEX sp. z o.o. (P2). Partnerstwo spełnia wymogi i warunki konkursu. Projekt zakłada efektywne i oszczędne wydatk. i zapewnia realizację wskaź. z zachowaniem efekt. koszt.</t>
  </si>
  <si>
    <t>CENTRUM MEDYCZNE BOROWICZKI SP. Z O.O.</t>
  </si>
  <si>
    <t>RPMA.09.02.02-14-B409/18-00</t>
  </si>
  <si>
    <t>DDOM w Chyliczkach, jako alternatywna forma opieki nad osobami zależnymi</t>
  </si>
  <si>
    <t>Przedmiotem projektu jest utworzenie wyodrębnionego strukturalnie Dziennego Domu Opieki Medycznej (dalej: DDOM) w Chyliczkach, a tym samym rozwój systemu świadczeń zdrowotnych dla osób starszych (min. 125 uczestników w 18 m-cy udzielania wsparcia). DDOM zapewni opiekę medyczną połączoną z kontynuacją terapii i procesem usprawniania w zakresie funkcjonalnym oraz procesów poznawczych. Przełoży się to bezpośrednio na poprawę jakości funkcjonowania systemu ochrony zdrowia w zakresie opieki nad osobami niesamodzielnymi. Realizacja projektu przyczyni się do deinstytucjonalizacji czyli przejścia od opieki instytucjonalnej do opieki świadczonej na poziomie lokalnych społeczności. W ramach projektu Centrum Zdrowia (dalej: CZIR) zamierza zakupić m.in. niezbędny sprzęt, meble, materiały medyczne i gospodarcze oraz sfinansować wynagrodzenia personelu i koszty transportu pacjentów, a także ich wyżywienie. Rezultatem będzie utworzenie DDOM o warunkach zbliżonych do domowych i objęcie świadczeniami min.125 osób zależnych. DDOM zapewni: poradnictwo, wsparcie, posiłki i niektóre aspekty opieki osobistej, a także będzie prowadził działalność społeczną i kulturalną. Pozwoli przezwyciężyć samotność i izolację. Podstawowy zakres świadczeń: opieka pielęgniarska (w tym edukacja dotycząca samoopieki i samopielęgnacji), doradztwo w doborze odpowiednich wyrobów med., usprawnienie ruchowe, stymulacja procesów poznawczych, terapia zajęciowa, edukacja w zakresie przygotowania rodzin i opiekunów do kontynuacji leczenia. Dzięki małej grupie uczestników jednocześnie (25 osób) DDOM świadczył będzie opiekę zindywidualizowaną. Inwestycja nie ma charakteru segregującego, a projekt przyczyni się do włączenia społecznego uczestników. Zapewni bowiem poprawę stanu zdrowia osób zależnych, edukację oraz wsparcie psychologiczne dla opiekunów tych osób oraz ograniczy bariery równości płci poprzez dostęp do świadczeń w podobnym stopniu dla K i M.</t>
  </si>
  <si>
    <t>CENTRUM ZDROWIA ADAM MUSZYŃSKI SPÓŁKA JAWNA</t>
  </si>
  <si>
    <t>RPMA.09.02.02-14-B411/18-00</t>
  </si>
  <si>
    <t>Dzienny Dom Opieki Medycznej - Medical Office s.c.</t>
  </si>
  <si>
    <t>Wsparcie deinstytucjonizacji opieki nad osobami zależnymi przez rozwój sytemu świadczeń zdrowotnych dla osób niesamodzielnych, w tym osób starszychZaplanowane działanie ma na celu poprawę, jakości funkcjonowania systemu ochrony zdrowia w zakresie opieki nad osobami niesamodzielnymi, w szczególności osobami starszymi, poprzez przygotowanie i wdrożenie rozwiązań organizacyjnych umożliwiających rozwój form świadczeń zdrowotnych Projekt jest skierowany do osób niesamodzielnych, w szczególności do osób powyżej 65 lat (min 50% łącznej liczby pacjentów) których stan zdrowia nie pozwala na pozostanie wyłącznie pod opieką POZ i ASO a jednocześnie nie wymagają całodobowego nadzoru lekarskiego i pielęgniarskiego realizowanego w trybie stacjonarnym Liczba miejsc w DDOM Medical Office s.c. wynosi 25 miejsc dla 120 osób (80 K/40 M) dla mieszkańców Warszawy i okolic DDOM funkcjonować będzie przez cały rok, we wszystkie dni robocze 8-10 godzin dziennie w godzinach dostosowanych do potrzeb pacjentów i ich rodzin Czas pobytu uczestnika nie krótszy 30 i nie dłuższy 120 dni ZADANIA 1 Tworzenie DDOM - adaptacja pomieszczeń, zakup wyposażenia i sprzętu - 6 mies (01.01.2019-30.06.2019) 2 Funkcjonowanie DDOM - 21 mies w tym (1.07.2018r - 31.03.2021r.) - realizacja usług zatrudnionego personelu zg ze standardem DDOM (w tym posiadanego lek w trakcie spec z geriatrii), kwalifikacja uczestników, badania diagnostyczne - w zależności od potrzeb, terapia zajęciowa, rehabilitacja, posiłki, transport - w zależności od potrzeb 3 Ocena stanu zdrowia uczestnika 4 Działania edukacyjne - przygotowanie rodziny i opiekunów pacjenta do kontynuacji opieki DDOM będzie wyodrębnioną strukturalnie częścią podmiotu leczniczego Beneficjent zobowiązuje się do opracowania regulaminu organizacyjnego działania DDOM, który będzie określał w szczególności, godziny pracy Beneficjent jest podmiotem leczniczym i od roku 2016 udziela świadczeń -umowa z NFZ w ramach POZ, Rejestr zoz nr 000000020641, ISO 9001:2015-1</t>
  </si>
  <si>
    <t>RPMA.09.02.02-14-B412/18-00</t>
  </si>
  <si>
    <t>Profesjonalna opieka nad osobami niesamodzielnymi w ramach DDOM</t>
  </si>
  <si>
    <t>Projekt (Pr) realizowany jest przez GIN-MEDICUS (wn) posiadającym kontrakt z NFZ (nr- 000000168006 oraz OST- MED. Sp. z o.o. (p). Ww. podmioty posiadają doświadczenie w zakresie działań związanych z deinstytucjonalizacją opieki oraz realizacją projektów z Fund. EU. Pr ma na celu podejmowanie działań ukierunkowanych na wsparcie deinstytucjonalizacji opieki nad osobami zależnymi(OS.Z) poprzez rozwój alternatywnych form opieki nad osobami niesamodzielnymi(OS.N) (w tym osobami starszymi). Zaplanowane działania mają na celu poprawę jakości funkcjonowania systemu ochrony zdrowia w zakresie opieki nad osobami niesamodzielnymi w formie wdrożenia rozwiązań organizacyjnych umożliwiających rozwój form świadczeń zdrowotnych. Projekt spełnia wyzwania postawione dla polityki senioralnej mającej na celu m.in. wydłużenie okresu aktywności zawodowej oraz wykorzystanie potencjału osób starszych. Cele szcz. To rozwój sektora usług medycznych świadczonych w warunkach zbliżonych do domowych, rozwój nowych form dziennej opieki nad osobami niesamodzielnymi oraz poprawa stanu zdrowia osób niesamodzielnych; W rezultacie powstaną rozwiązania organizacyjne poprawiające funkcjonowanie systemu ochrony zdrowia w Polsce na rzecz osób wykluczonych społecznie. Pr wpisuje się w „Założenia długofalowej polityki senioralnej w Polsce na lata 2014-2020” (uchwł. RM z dnia 24 XII 2013). DDOM zostanie wyodrębniony w strukturze podmiotu leczniczego (nadanie kodu resortowego) do dnia podpisania umowy ORAZ ZOSTANIE ZATW REG ORG JEDN W KTOREJ ZOSTANIE WYODR STRUKTURALNIE DDOM. Proj. jest zgodny z zas. zrównoważonego rozwoju, pomocą publiczną (n/d) Wn deklaruje stosowanie zasady równości szans kobiet i mężczyzn oraz niedyskryminacji, zgodnie z art. 7 Rozp Parlam. Europ. i Rady (UE) nr 1303/2013 z dnia 17 grudnia 2013 r. zarówno w obszarze rekrutacji UP jak i kadry PR.</t>
  </si>
  <si>
    <t>RPMA.09.02.02-14-B413/18-00</t>
  </si>
  <si>
    <t>Dzienny Dom Opieki Medycznej Warszawa-Wawer</t>
  </si>
  <si>
    <t>Projekt (P) dotyczy deinstytucjonalizacji opieki nad osobami zależnymi, poprzez zwiększenie dostępu do usług zdrowotnych dla osób niesamodzielnych (ON), w tym osób starszych w formie Dziennego Domu Opieki Medycznej przy ul. Begonii 10 w Warszawie (DDOM). P skierowany jest do 124 osób (54K i 70M), głównie osób starszych (min. 50% uczestników projektu-UP- to os. 65+) pochodzących z pow. m.st. Warszawa, głównie dzielnicy Wawer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(nr księgi 000000007204), posiadającym umowę o udzielanie świadczeń opieki zdrowotnej zawartą z oddziałem wojewódzkim NFZ. WN na potrzeby realizacji projektu wyodrębnił strukturalnie DDOM, będący jego częścią oraz zatwierdził jego regulamin organizacyjny. Został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</si>
  <si>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SAMODZIELNY ZESPÓŁ PUBLICZNYCH ZAKŁADÓW LECZNICTWA OTWARTEGO WARSZAWA WAWER</t>
  </si>
  <si>
    <t>RPMA.09.02.02-14-B414/18-00</t>
  </si>
  <si>
    <t>Projekt zakłada przygotowanie i prowadzenie Dziennego Domu Opieki Medycznej (DDOM). Celem gł. projektu jest zwiększenie dostępności do usług zdrowot. dla 125 osób niesamodzielnych, w tym min.50% pow.65rż. Ta nowa forma dziennej opieki med. obejmie opieką pacjentów z terenu woj. mazowieckiego, z tego min. 50% z terenu m. Wyszków (miasto na liście miast z zał. „Delimitacja miast średnich tracących funkcje społecznogos. ” - Kryt. meryt. szczegółowe nr6). Cele szczegółowe projektu to poprawa stanu zdrowia 125 osób (63 kobiet (K), 62 mężczyzn (M), zwiększenie dostępności świadczeń med. ambulatoryjnych oraz wsparcie opiekunów osób niesamodz. W DDOM będzie mogło przebywać równ. 25 pacjentów, a długość pobytu będzie ustalana indywidualnie przez zesp. terapeut. (od 30 do120 dni rob.). DDOM będzie funkcjonował przez cały rok, przez wszystkie dni rob., min. 8 godz. dziennie. Grupa docelowa projektu: osoby niesamodz., w szczeg. pow. 65 lat, których stan zdrowia nie pozwala na pozostawanie wył. pod opieką podst. opieki zdrowot. i ambulator. opieki specjal., a jednocześnie nie wymag. całodobowego stacj. nadzoru lek. i pielęgniarskiego. Podst. cele kwalifik. pacjentów do DDOM: poprawa stanu zdrowia i samodziel. życiowej, zapobieg. wczesnym powikłaniom poszpitalnym, przygotowanie pacjenta i rodziny do życia z niepełnosprawn. i samoopieki, możliwe do uzyskania poprzez rehabilit. lub modyfikację leczenia farmakologicznego. DDOM wspierał będzie również opiekunów osób niesamodz. DDOM przyst. będzie (zg. z Zał. nr 11 do Reg. konkursu) dla osób z niepełnosprawn., m.in. budynek będzie dostępny architektonicznie. Wniosk. yodrębni strukturalnie DDOM jako część podm. leczniczego i opracuje regulamin org. DDOM określający w szczególności godziny pracy. Okres trwał. projektu określa się na 2 lata od daty zak. jego realizacji. Bez wsparcia w ramach nin. projektu, wnioskodawca nie ma możliwości uruchomienia DDOM. Projekt zakłada osiągnięcie zaplanowanowanych wskaźników rezultatu i produktu.</t>
  </si>
  <si>
    <t>DARIUSZ SUCHENEK</t>
  </si>
  <si>
    <t>RPMA.09.02.02-14-B416/18-00</t>
  </si>
  <si>
    <t>Dzienny Dom Opieki Medycznej w Ostrołęce</t>
  </si>
  <si>
    <t>Główny cel projektu: Zwiększenie dostępu do usług medycznych świadczonych w warunkach zbliżonych do domowych dla osób niesamodzielnych, w tym osób starszych, zamieszkujących na terenie powiatu M. Ostrołęka, powiatu ostrołęckiego i powiatów ościennych (woj. mazowieckie) poprzez utworzenie i funkcjonowanie 25 miejsc opieki dla osób niesamodzielnych, w tym starszych, w Dziennym Domu Opieki Medycznej w Ostrołęce (DDOM) w okresie 01.07.2019 r. – 31.12.2021 r. Grupę docelową projektu stanowi 126 osób niesamodzielnych (75K, 51M), w tym w 50% stanowią osoby starsze powyżej 65 roku życia (63 os.; 37K,26M) zamieszkujące Powiat M. Ostrołęka, powiat ostrołęcki i powiaty ościenne (woj. mazowieckie), których stan zdrowia nie pozwala na pozostawanie wyłącznie pod opieką podstawowej opieki zdrowotnej i ambulatoryjnej opieki specjalistycznej, a jednocześnie nie wymagają całodobowego nadzoru lekarskiego i pielęgniarskiego realizowanego w trybie stacjonarnym. Zadania: 1. Utworzenie DDOM 2. Kwalifikacja pacjentów do DDOM 3. Opieka medyczna i działania towarzyszące w DDOM Główne wskaźniki projektu: Rezultatu: Liczba wspartych w programie miejsc świadczenia usług zdrowotnych istniejących po zakończeniu projektu -25 miejsc; Liczba zdeinstytucjonalizowanych miejsc opieki nad osobami zależnymi, które zostały utworzonew ramach programu - 25 miejsc; Odsetek osób korzystających z usług dziennego domu opieki medycznej pozytywnie oceniających funkcjonowanie domu opieki medycznej (na podstawie badania satysfakcji pacjentów lub członków ich rodzin) - 101 osób; Produktu: Liczba podmiotów leczniczych, które zostały objęte narzędziami deinstytucjonalizacji opieki nad osobami zależnymi - 1 podmiot; Liczba pacjentów, którzy zostali objęci opieką i ukończyli leczenie - 126 osób; Miejsce realizacji: powiat M. Ostrołęka, powiat ostrołęcki i powiaty ościenne (woj. mazowieckie)</t>
  </si>
  <si>
    <t>SPÓŁDZIELNIA SOCJALNA VALIDUS</t>
  </si>
  <si>
    <t>RPMA.09.02.02-14-B419/18-00</t>
  </si>
  <si>
    <t>Dzienny Dom Opieki Medycznej - wsparcie dla osób potrzebujących</t>
  </si>
  <si>
    <t>Głównym celem projektu jest poprawa jakości funkcjonowania systemu ochrony zdrowia w zakresie opieki nad osobami niesamodzielnymi, w szczególności osobami starszymi, poprzez stworzenie 25 miejsc w dzienny domu opieki medycznej (DDOM) z których skorzysta 123 osób/69 k. Min 50% uczestników będzie w grupie wiekowej pow. 65 roku życia tj 62/35 k. Wsparcie będzie kierowane do osób z obszaru pow. gostynińskiego oraz gmin: Nowy Duninów, Łąck, Gąbin (w przypadku osób fizycznych uczą się, pracują lub zamieszkują one na obszarze w rozumieniu przepisów Kodeksu Cywilnego, w przypadku innych podmiotów posiadają one jednostkę organizacyjną na obszarze wskazanym). Projekt będzie realizowany przez NZOZ ,,Medicus" Gostynin Sp. z o.o, tj. podmiot leczniczy funkcjonujący od co najmniej 1.01.2015 r. ( kryt 4) posiadający umowę o udzielanie świadczeń opieki zdrowotnej zawartą z oddziałem woj. NFZ (kryt dostępu nr 2) , który posiada podpisaną umowę z woj. NFZ na podstawową opiekę zdrowotną (kryt dodatkowe 8 pkt). Wnioskodawca określił poniższe cele szczegółowe: 1. Zwiększenie dostępu do opieki dla osób zależnych poprzez realizację zadania 1 i tym samym zapewnienie funkcjonowania 25 miejsc DDOM w okresie 18 mc tj 01.03.2020 do 31.08.2021 r. dla 123 osób /69.kobiet. 2. Rozwój nowych form dziennej opieki nad osobami niesamodzielnymi poprzez realizację zadania nr 2 i tym samym dostosowanie i wyposażenie pomieszczeń w niezbędny sprzęt zgodnie ze standardem DDOM w okresie 6 mc tj 01.09.2019-29.02.2020 r. 3. Wzrost wiedzy opiekunów osób niesamodzielnych nt. opieki nad osobami zależnymi poprzez realizację zadania nr 3 i tym samym realizację zadań edukacyjnych dla 123 opiekunów/ 86 kobiet w okresie 01.03.2020 do 31.08.2021 r. Projekt jest zgodny z prawodawstwem krajowym, w tym ustawą PZP oraz zasadami dotyczącymi pomocy publicznej. Projekt jest zgodny z zasadą równości szans kobiet i mężczyzn oraz zasadą równości szans i niedyskryminacji w tym dostępności dla osób z niepełnosprawnościami.</t>
  </si>
  <si>
    <t>NIEPUBLICZNY ZAKŁAD OPIEKI ZDROWOTNEJ MEDICUS" GOSTYNIN SPÓŁKA Z OGRANICZONĄ ODPOWIEDZIALNOŚCIĄ</t>
  </si>
  <si>
    <t>RPMA.09.02.02-14-B421/18-00</t>
  </si>
  <si>
    <t>Zwiększenie dostępności do usług zdrowotnych osobom niesamodzielnym poprzez utworzenie Dziennego Domu Opieki Medycznej w Milanówku.</t>
  </si>
  <si>
    <t>Projekt (P) dotyczy deinstytucjonalizacji opieki nad osobami zależnymi, poprzez świadczenie usług zdrowotnych dla osób niesamodzielnych (ON), w tym osób starszych w formie Dziennego Domu Opieki Medycznej w nowowyodrębnionym podmiocie w Milanówku przy ulicy ul. Kościuszki 116 (DDOM). P skierowany jest do 126 osób (55K i 71M), głównie osób starszych 65+ (min. 50% uczestników projektu –UP) pochodzących z pow. grodziskiego i pruszkowskiego.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27.08.2004 r. o świadczeniach OZ. (Dz.U. z 2008 r. Nr 164, poz. 1027, z późn. zm.). W ramach P wsparcie otrzymają również opiekunowie faktyczni (OF)–min. 60 os.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</si>
  <si>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POLSKI KOMITET POMOCY SPOŁECZNEJ</t>
  </si>
  <si>
    <t>RPMA.09.02.02-14-B422/18-00</t>
  </si>
  <si>
    <t>Aktywizacja osób niesamodzielnych w DDOM na północnym Mazowszu</t>
  </si>
  <si>
    <t>Projekt obejmuje utworzenie i działalność dziennego dom opieki medycznej (DDOM), który będzie utworzony przez Grupę Zdrowie Arkadiusz Chmieliński posiadające umowę o udzielanie świadczeń opieki zdrowotnej zawartą z oddziałem mazowieckim Narodowego Funduszu Zdrowia. Dzienny dom opieki medycznej będzie wyodrębnioną strukturalnie częścią podmiotu leczniczego. Czas trwania pobytu w dziennym domu opieki medycznej będzie ustalany indywidualnie przez zespół terapeutyczny i nie będzie krótszy niż 30 dni roboczych i dłuższy niż 120 dni roboczych. Pobyt może zostać skrócony z założonych 30 dni w przypadku dobrowolnej rezygnacji pacjenta oraz w przypadku pogorszenia się stanu zdrowia, wymagającego realizacji świadczeń zdrowotnych w warunkach stacjonarnych (leczenie szpitalne, stacjonarne i całodobowe świadczenia zdrowotne inne niż szpitalne). W pierwszym miesiącu, pacjenci przebywać będą w domu opieki medycznej przez 5 dni w tygodniu przez 8-10 godzin dziennie, następnie w zależności od poprawy stanu zdrowia, liczba i częstotliwość udzielanych świadczeń może być stopniowo zmniejszana w zależności od potrzeb indywidualnych każdego pacjenta, jednak nie będzie odbywać się w czasie krótszym niż 4 godziny dziennie. Grupa Zdrowie Arkadiusz Chmieliński jako prowadzący dzienny dom opieki medycznej opracuje regulaminu organizacyjnego działania dziennego domu opieki medycznej, który będzie określał w szczególności godziny pracy. Dzienny dom opieki medycznej funkcjonował będzie przez cały rok, we wszystkie dni robocze, co najmniej 8 godzin dziennie, w godzinach dostosowanych do potrzeb pacjentów i ich rodzin. W wyjątkowych przypadkach liczba dni i godzin funkcjonowania domu może zostać dostosowana do lokalnych potrzeb. Projekt jest zgodny z Zasadą równości szans i niedyskryminacji, w tym dostępności dla osób z niepełnosprawnościami oraz Zasadą równości szans kobiet i mężczyzn. Projekt będzie realizowany w okresie 1.5.2019 do 31.12.2021, usługi medyczne będą świadczone 1.8.2019-31.11.2021</t>
  </si>
  <si>
    <t>RPMA.09.02.02-14-B423/18-00</t>
  </si>
  <si>
    <t>Zwiększenie dostępności do usług zdrowotnych poprzez utworzenie Dziennego Domu Opieki Medycznej na Ochocie.</t>
  </si>
  <si>
    <t>Projekt (P) dotyczy deinstytucjonalizacji opieki nad osobami zależnymi, poprzez zwiększenia świadczenia usług zdrowotnych dla osób niesamodzielnych (ON), w tym osób starszych w formie Dziennego Domu Opieki Medycznej przy ul. Grójeckiej w Warszawie (DDOM). P skierowany jest do 64 osób (28K i 36M), głównie osób 65+(min. 50% uczestników projektu-UP) pochodzących z pow. m.st. Warszawa, głównie dzielnicy Ochoty i okolic (ze względu na lokalizację obiektu). Wsparcie skierowane będzie do osób niesamodzielnych (ON), których stan zdrowia nie pozwala na pozostawanie wyłącznie pod opieką POZ i ambulatoryjnej opieki specjalistycznej, a jednocześnie nie wymagają one całodobowego nadzoru lekarskiego i pielęgniarskiego realizowanego w trybie stacjonarnym. Świadczeniami opieki zdrowotnej (OZ) realizowanymi w ramach DDOM będą objęte osoby mające prawo do świadczeń OZ finansowanych ze środków publ. na zasadach określonych w przepisach ustawy z dnia 27 sierpnia 2004 r. o świadczeniach OZ. (Dz.U. z 2008 r. Nr 164, poz. 1027, z późn. zm.). W ramach P wsparcie otrzymają również opiekunowie faktyczni (OF) – min. 40 os. - w formie szkoleń dot. opieki nad ON oraz wsparcie psychologiczne. Wnioskodawca (WN) jest podmiotem leczniczym posiadającym umowę o udzielanie świadczeń opieki zdrowotnej zawartą z oddziałem wojewódzkim NFZ. WN na potrzeby realizacji projektu wyodrębni strukturalnie DDOM, zatwierdzi jego regulamin organizacyjny i zostanie mu nadany kod resortowy – 2800- zgodnie z Rozporządzeniem Ministra Zdrowia z dnia 27 kwietnia 2017 r. w sprawie systemu resortowych kodów…”. P będzie realizowany zgodnie z dokumentami: „Dzienny dom opieki medycznej – organizacja i zadania (Standard DDOM)”, „Ogólnoeuropej. wytyczn. dot. przejścia od opieki instytucj. …”, „Wykorzystanie funduszy UE w celu przejścia…– z. narzędzi.”, „Wytycznymi w zakresie realizacji przedsięwzięć z udziałem środków EFS w obszarze zdrowia na lata 2014-2020.”</t>
  </si>
  <si>
    <t>RPMA.09.02.02-14-B424/18-00</t>
  </si>
  <si>
    <t>Organizacja i prowadzenie Dziennego Domu Opieki Medycznej w Hołubli drogą do zdrowia i aktywności seniorów powiatu siedleckiego</t>
  </si>
  <si>
    <t>ramach proj. utworzony zostanie DDOM w Hołubli,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01.10.21-30.09.23(24m-ce), w tym przyjęcia pacj.od 01.01.22 (21m-cy). 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 w najbliższym czasie lub którym w okresie ostat. 12 m-cy udzielone zostały św. zdrow. z zakresu leczenia szpitalnego, których st.zdrowia nie wymaga całodobowego nadzoru lek, ale opieka POZ i AOS jest niewystarczająca.Przewidziano 3 zad. proj: 1.Prace przygotowawcze i organizacja DDOM: doposażenie i dostosowanie pomieszczeń pod DDOM, 2. Działalność medyczna, terapeutyczna i opiekuńcza DDOM-opieka wielodyscyplinarnego zespołu terapeutycznego nad pacjentami DDOM, 3. Dodatkowa działalność DDOM: usługi dodatkowe św.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 Zostanie opracowany regulamin organizacyjny określający godz. pracy.</t>
  </si>
  <si>
    <t>RPMA.09.02.02-14-B425/18-00</t>
  </si>
  <si>
    <t>Dzienny Dom Opieki Medycznej w Mińsku Mazowieckim</t>
  </si>
  <si>
    <t>Projekt dotyczy stworzenia Dziennego Domu Opieki Medycznej przy Samodzielnym Publicznym Zakładzie Opieki Zdrowotnej w Mińsku Mazowieckim na 25 osób. Projekt nie będzie realizowany w formule partnerstwa. Wnioskodawca, SPZOZ w Mińsku Mazowieckim jest publicznym podmiotem świadczącym usługi medyczne w obszarze świadczeń szpitalnych, POZ, AOS i rehabilitacji. SPZOZ dysponuje budynkami szpitalnymi, z których część zostanie przeznaczona do realizacji projektu, spełniając wszystkie normy techniczne i funkcjonalne do prowadzenia DDOM. Przedmiotem projektu jest pomoc pacjentowi w powrocie do samodzielności w domu, edukacja pacjenta i jego rodziny w zakresie stwierdzonych deficytów pielęgnacyjnych, diety i rehabilitacji oraz przeciwdziałania postępującej niesamodzielności i izolacji społecznej. Dzięki realizacji projektu możliwa będzie poprawa stanu zdrowia, przywrócenie do samodzielnego życia, zapobieganie wykluczeniu społecznemu osób starszych i schorowanych. Grupą docelową będą mieszkańcy powiatu mińskiego, których stan zdrowia nie pozwala na pozostawanie wyłącznie pod opieką podstawowej opieki zdrowotnej i ambulatoryjnej opieki specjalistycznej, a jednocześnie nie wymagają całodobowego nadzoru lekarskiego i pielęgniarskiego realizowanego w trybie stacjonarnym Główne zadania w projekcie to: 1. Adaptacja i dostosowanie pomieszczeń szpitalnych na potrzeby DDOM. 2. Zapewnienie przez okres trwania projektu opieki 150 osobom w DDOM wg standardów MZ. 3. Działania edukacyjne dla rodzin/opiekunów pacjentów DDOM. Nowa infrastruktura wytworzona w ramach projektów powinna być zgodna z koncepcją uniwersalnego projektowania, bez odstępstw od stosowania wymagań prawnych w zakresie dostępności dla osób z niepełnosprawnością wynikających z obowiązujących przepisów budowlanych. Wnioskodawca zobowiązuje się do przestrzegania zasad określonych w rozdziale XIII standardu DDOM dotyczących efektywnego zarządzania finansami, zarówno na poziomie poszczególnych wydatków, jak i całego projektu.</t>
  </si>
  <si>
    <t>RPMA.09.02.02-14-B426/18-00</t>
  </si>
  <si>
    <t>Organizacja i prowadzenie Dziennego Domu Opieki Medycznej w Strachówce drogą do zdrowia i aktywności seniorów powiatu wołomińskiego</t>
  </si>
  <si>
    <t>ramach proj. utworzony zostanie DDOM w Strachówce, powiecie wołomińskim (kryt. prem. nr7)-forma deinstytucjonalizacji opieki nad osobami zależnymi. DDOM będzie wyodrębnioną strukturalnie częścią podmiotu leczniczego CMD Sp. z o.o.W DDOM utworzonych zostanie 25 miejsc. Wsparciem zostanie objętych 120 os.niesamodzielnych (K-74,M-46) (w tym 50% &gt;65r.ż.) z terenu z terenu pow. wołomińskiego w woj. maz. w okresie 01.07.20-30.06.22(24m-ce), w tym przyjęcia pacj.od 01.09.19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lecz.os.niesamodzielnej oraz pacj, u których występuje ryzyko hospitalizowania w najbliższym czasie lub którym w okresie ostatnich 12 m-cy udzielone zostały św. zdrow. z zakresu lecz.szpitalnego, których st.zdrowia nie wymaga całodobowego nadzoru lek, ale opieka POZ i AOS jest niewystarczająca. Przewidziano 3 zad. proj:1.Prace przygotowawcze i organizacja DDOM: doposażenie i dostosowanie pomieszczeń pod DDOM, 2.Działalność med, terapeutyczna i opiekuńcza DDOM-opieka wielodyscyplinarnego zespołu terapeutycznego nad pacj.DDOM, 3.Dodatkowa działalność DDOM: usługi dodatkowe św. w DDOM m.in. transport pacj, wyżywienie, bad.lab. Założono, że śr.czas pobytu uczest. w proj.będzie wynosił ok60 dni rob. w razie potrzeby czas ten będzie wynosił od 30 do 120 dni rob. W proj. będzie mogło uczestniczyć równocześnie maks.25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</si>
  <si>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RPMA.09.02.02-14-B428/18-00</t>
  </si>
  <si>
    <t>Organizacja i prowadzenie Dziennego Domu Opieki Medycznej w Siedlcach drogą do zdrowia i aktywności seniorów miasta Siedlce</t>
  </si>
  <si>
    <t>W ramach proj. utworzony zostanie DDOM w Siedlcach, pow. siedleckim (kryt. prem.7) - forma deinstytucjonalizacji opieki nad osobami zależnymi. DDOM będzie wyodrębnioną strukturalnie częścią podmiotu leczniczego CMD Sp. z o.o. W DDOM utworzonych zostanie 25 miejsc. Wsparciem zostanie objętych 120 os.niesamodzielnych (K-74,M-46)(w tym 50% &gt;65r.ż.) z terenu z terenu pow. siedleckiego w woj. maz. w okresie 01.04.20-31.03.22(24m-ce), w tym przyjęcia pacj.od 01.07.20 (21m-cy).Do DDOM będą przyjmowani: którzy w ocenie skalą Barthel otrzymali 40-65 pkt, bezpośrednio po przebytej hospitalizacji, których st.zdrowia wymaga wzmożonej opieki pielęg, nadzoru nad terapią farmakologiczną, kompleksowych działań usprawniających i przeciwdziałających postępującej niesamodzielności oraz wsparcia i edukacji zdrow, a także doradztwa w zakr.organizacji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niewystarczająca.Przewidziano 3 zad. proj: 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 realizowane w ram. proj. będą kierowane do uczest., jak również do ich opiekunów w zakresie porad,edukacji, wsparcia i motywacji.Zostanie opracowany regulamin organizacyjny określający godz. pracy.</t>
  </si>
  <si>
    <t>RPMA.09.02.02-14-B430/18-00</t>
  </si>
  <si>
    <t>Organizacja i prowadzenie Dziennego Domu Opieki Medycznej w Mińsku Mazowieckim drogą do zdrowia i aktywności seniorów powiatu mińskiego.</t>
  </si>
  <si>
    <t>W ramach proj. utworzony zostanie DDOM w Mińsku Mazowieckim, powiecie mińskim (kryt. prem. 7)-forma deinstytucjonalizacji opieki nad osobami zależnymi. DDOM będzie wyodrębnioną strukturalnie częścią podm.leczniczego CMD Sp. z o.o. W DDOM utworzonych zostanie 25 miejsc. Wsparciem zostanie objętych 120 os.niesamodzielnych (K-74,M-46) (w tym 50% &gt;65r.ż.) z terenu z terenu pow. mińskiegow woj. maz. w okresie 01.04.20-31.03.22(24m-ce), w tym przyjęcia pacj.od 01.07.20 (21m-cy).Do DDOM będą przyjmowani: którzy w ocenie skalą Barthel otrzymali 40-65 pkt, bezpośrednio po przebytej hospitalizacji, których st.zdrowia wymaga wzmożonej opieki pielęgniarskiej,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św.zdrow. z zakresu lecz. szpitalnego, których st.zdrowia nie wymaga całodobowego nadzoru lek, ale opieka POZ i AOS jest niewystarczająca.Przewidziano 3 zad. proj:1.Prace przygotowawcze i organizacja DDOM: doposażenie i dostosowanie pomieszczeń pod DDOM, 2.Działalność medyczna, terapeutyczna i opiekuńcza DDOM-opieka wielodyscyplinarnego zespołu terapeutycznego nad pacjentami DDOM, 3.Dodatkowa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motywacji.Zostanie opracowany regulamin organizacyjny określający godz pracy.</t>
  </si>
  <si>
    <t>RPMA.09.02.02-14-B433/18-00</t>
  </si>
  <si>
    <t>Organizacja i prowadzenie Dziennego Domu Opieki Medycznej w Oleśnicy drogą do zdrowia i aktywności seniorów powiatu siedleckiego</t>
  </si>
  <si>
    <t>W ramach proj. utworzony zostanie DDOM w Oleśnicy, pow. siedleckim (kryt. prem.7)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siedleckiego w woj. maz. w okresie 01.02.20-31.01.22(24m-ce), w tym przyjęcia pacj.od 01.05.20 (21m-cy). Do DDOM będą przyjmowani: którzy w ocenie skalą Barthel otrzymali 40-65 pkt, bezpośrednio po przebytej hospitalizacji, których st.zdrowia wymaga wzmożonej opieki pielęg, nadzoru nad terapią farmak, kompleksowych działań usprawniających i przeciwdziałających postępującej niesamodzielności oraz wsparcia i edukacji zdrow, a także doradztwa w zakresie organizacji opieki i lecz.os.niesamodzielnej oraz pacj, u których występuje ryzyko hospital. w najbliższym czasie lub którym w okresie ostat. 12 m-cy udzielone zostały św. zdrow. z zakresu lecz. szpitalnego, których st.zdrowia nie wymaga całodobowego nadzoru lekarskiego, ale opieka POZ i AOS jest niewystarczająca. Przewidziano 3 zad. proj:1.Prace przygotowawcze i organizacja DDOM: doposażenie i dostosowanie pomieszczeń pod DDOM, 2. Działalność medyczna,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120dni rob. W proj. będzie mogło uczestniczyć równocześnie maks. 25 uczest. Planuje się funkcjonowanie DDOM 8 godz.dziennie w wszystkie dni robocze.Dział. realizowane w ram. proj. będą kierowane do uczest., jak również do ich opiekunów w zakresie porad,edukacji, wsparcia i motywacji.Zostanie opracowany regulamin organizacyjny określający godz. pracy.</t>
  </si>
  <si>
    <t>RPMA.09.02.02-14-B434/18-00</t>
  </si>
  <si>
    <t>Organizacja i prowadzenie Dziennego Domu Opieki Medycznej w Garwolinie drogą do zdrowia i aktywności seniorów powiatu garwolińskiego.</t>
  </si>
  <si>
    <t>ramach proj. utworzony zostanie DDOM w Garwolinie, powiecie garwolińskim - forma deinstytucjonalizacji opieki nad osobami zależnymi. DDOM będzie wyodrębnioną strukturalnie częścią podmiotu leczniczego CMD Sp. z o.o. W DDOM utworzonych zostanie 25 miejsc. Wsparciem zostanie objętych 120 os.niesamodzielnych (K-74,M-46) (w tym 50% &gt;65r.ż.) z terenu z terenu pow. garwolińskiego w woj. maz. w okresie 01.10.19-30.09.21(24m-ce), w tym przyjęcia pacj.od 01.01.20 (21m-cy). Do DDOM będą przyjmowani: którzy w ocenie skalą Barthel otrzymali 40-65 pkt, bezpośrednio po przebytej hospitalizacji, których st.zdrowia wymaga wzmożonej opieki pielęgj, nadzoru nad terapią farmakologiczną, kompleksowych działań usprawniających i przeciwdziałających postępującej niesamodzielności oraz wsparcia i edukacji zdrow, a także doradztwa w zakresie organizacji opieki i leczenia os.niesamodzielnej oraz pacj, u których występuje ryzyko hospitalizowania w najbliższym czasie lub którym w okresie ostatnich 12 m-cy udzielone zostały św. zdrow. z zakresu leczenia szpitalnego, których st.zdrowia nie wymaga całodobowego nadzoru lekarskiego, ale opieka POZ i AOS jest niewystarczająca. Przewidziano 3 zad. proj: 1. Prace przygotowawcze i organizacja DDOM: doposażenie i dostosowanie pomieszczeń pod DDOM, 2. Działalność med, terapeutyczna i opiekuńcza DDOM-opieka wielodyscyplinarnego zespołu terapeutycznego nad pacjentami DDOM, 3. Dodatkowa działalność DDOM: usługi dodatkowe świadczone w DDOM m.in. transport pacj, wyżywienie, bad.lab. Założono, że śr.czas pobytu uczest. w proj.będzie wynosił ok 60 dni rob. w razie potrzeby czas ten będzie wynosił od 30 do 120 dni rob. W proj. będzie mogło uczestniczyć równocześnie maks. 25 uczest. Planuje się funkcjonowanie DDOM 8 godz.dziennie w wszystkie dni robocze. Działania realizowane w ramach proj. będą kierowane do uczest., jak również do ich opiekunów w zakresie porad,edukacji, wsparcia i motywacji. Zostanie opracowany regulamin organizacyjny określający godz. pracy.</t>
  </si>
  <si>
    <t>RPMA.09.02.02-14-C823/19-00</t>
  </si>
  <si>
    <t>Wdrożenie programu wczesnego wykrywania i profilaktyki cukrzycy przez SPZOZ w Pilawie.</t>
  </si>
  <si>
    <t>Projekt dotyczy wdrożenia programu profilaktyki i wykrywania cukrzycy dla osób powyżej 60 roku życia, dotychczas niediagnozowanych w kierunku cukrzycy z terenu Miasta i Gminy Pilawa. Realizatorem programu będzie Samodzielny Publiczny Zakład Opieki Zdrowotnej w Pilawie, będący podmiotem wykonującym działalność leczniczą, który ma podpisany kontrakt z NFZ na świadczenia z zakresu POZ. W ramach projektu wsparciem będzie objętych 610 osób (351 kobiet i 259 mężczyzn), które w ramach programu będą miały zapewnione konsultacje lekarskie zawierające: 1) oznaczenie glikemii przygodnej, 2) oznaczenie hemoglobiny glikowanej HbA1c u uczestników programu z wynikiem glikemii przygodnej ? 200 mg/dl (11,1 mmol/l), 3) pomiar wskaźnika BMI – Body Mass Index oraz wskaźnika talia-biodro (WHR – Waist-Hip Ratio), 4) pomiar ciśnienia tętniczego krwi, 5) ocena wykrytych powikłań cukrzycy, 6) konsultacje lekarskie. Ponadto w ramach projektu będzie prowadzona akcja informacyjna, działania edukacyjne dla pacjentów oraz szkolenia dla personelu medycznego tj. dla 5-ciu lekarzy i 5-ciu pielęgniarek POZ. Akcja informacyjna polegała będzie na zakupie materiałów promocyjnych i informacyjnych tj.: plakaty, ulotki, ogłoszenia w prasie. Ponadto wszelka informacja na temat realizowanego programu będzie zamieszczona na stronie internetowej Wnioskodawcy oraz gminy. Akcje informacyjne dla pacjentów będą prowadzone także na corocznych imprezach gminnych – DNI PILAWY (czerwiec 2020 i 2021), DOŻYNKI GMINNE (wrzesień 2020 i 2021). W działania informacyjno-promocyjne będzie włączony także kościół - parafia Pilawa, parafia Trąbki, parafia Gocław. Również dokumentacja związana z projektem będzie odpowiednio oznakowana. Projekt będzie realizowany w okresie od początku stycznia 2020 r. do końca czerwca 2022 r., czyli będzie trwał 2,5 r. Koszt na jednego pacjenta w ramach projektu wynosi 164,61 zł (100 415,00 zł/610).</t>
  </si>
  <si>
    <t>SAMODZIELNY PUBLICZNY ZAKŁAD OPIEKI ZDROWOTNEJ</t>
  </si>
  <si>
    <t>RPMA.09.02.02-14-C835/19-00</t>
  </si>
  <si>
    <t>Profilaktyka cukrzycy w Warszawie i powiecie grodziskim.</t>
  </si>
  <si>
    <t>CELEM GŁÓWNYM PROJEKTU jest zwiększenie wykrywalności cukrzycy wśród 2.700 mieszkańców (1.620K, 1.080M) m.st. Warszawa oraz powiatu grodziskiego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grodziskim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</si>
  <si>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EUROPEJSKIE CENTRUM SZKOLEŃ SP. Z O.O.</t>
  </si>
  <si>
    <t>RPMA.09.02.02-14-C836/19-00</t>
  </si>
  <si>
    <t>Profilaktyka cukrzycy w Radomiu i powiecie białobrzeskim.</t>
  </si>
  <si>
    <t>CELEM GŁÓWNYM PROJEKTU jest zwiększenie wykrywalności cukrzycy wśród 2.700 mieszkańców (1.620K, 1.080M) Radomia oraz powiatu białobrzeskiego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białobrzeskim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</si>
  <si>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RPMA.09.02.02-14-C837/19-00</t>
  </si>
  <si>
    <t>Profilaktyka cukrzycy w Radomiu i powiecie grójeckim.</t>
  </si>
  <si>
    <t>CELEM GŁÓWNYM PROJEKTU jest zwiększenie wykrywalności cukrzycy wśród 2.700 mieszkańców (1.620K, 1.080M) Radomia oraz powiatu grójeckiego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grójeckim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</si>
  <si>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RPMA.09.02.02-14-C838/19-00</t>
  </si>
  <si>
    <t>Profilaktyka cukrzycy w Radomiu i powiecie kozienickim.</t>
  </si>
  <si>
    <t>CELEM GŁÓWNYM PROJEKTU jest zwiększenie wykrywalności cukrzycy wśród 2.700 mieszkańców (1.620K, 1.080M) Radomia oraz powiatu kozienickiego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kozienickim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</si>
  <si>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RPMA.09.02.02-14-C839/19-00</t>
  </si>
  <si>
    <t>Profilaktyka cukrzycy w Warszawie i powiecie żyrardowskim.</t>
  </si>
  <si>
    <t>CELEM GŁÓWNYM PROJEKTU jest zwiększenie wykrywalności cukrzycy wśród 2.700 mieszkańców (1.620K, 1.080M) m.st. Warszawa oraz powiatu żyrardowskiego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żyrardowskim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</si>
  <si>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RPMA.09.02.02-14-C840/19-00</t>
  </si>
  <si>
    <t>Profilaktyka cukrzycy w Radomiu i powiecie przysuskim.</t>
  </si>
  <si>
    <t>CELEM GŁÓWNYM PROJEKTU jest zwiększenie wykrywalności cukrzycy wśród 2.700 mieszkańców (1.620K, 1.080M) Radomia oraz powiatu przysuskiego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przysuskim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</si>
  <si>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RPMA.09.02.02-14-C841/19-00</t>
  </si>
  <si>
    <t>Profilaktyka cukrzycy w Radomiu i powiecie szydłowieckim.</t>
  </si>
  <si>
    <t>CELEM GŁÓWNYM PROJEKTU jest zwiększenie wykrywalności cukrzycy wśród 2.700 mieszkańców (1.620K, 1.080M) Radomia oraz powiatu szydłowieckiego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Radomiu i pow. szydłowieckim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6, 7 i 8 - opis w poszczególnych sekcjach wniosku.</t>
  </si>
  <si>
    <t>RPMA.09.02.02-14-C842/19-00</t>
  </si>
  <si>
    <t>Profilaktyka cukrzycy w Warszawie i powiecie płockim.</t>
  </si>
  <si>
    <t>CELEM GŁÓWNYM PROJEKTU jest zwiększenie wykrywalności cukrzycy wśród 2.700 mieszkańców (1.620K, 1.080M) m.st. Warszawa oraz powiatu płockiego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płockim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</si>
  <si>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RPMA.09.02.02-14-C843/19-00</t>
  </si>
  <si>
    <t>Profilaktyka cukrzycy w Warszawie i powiecie sochaczewskim.</t>
  </si>
  <si>
    <t>CELEM GŁÓWNYM PROJEKTU jest zwiększenie wykrywalności cukrzycy wśród 2.700 mieszkańców (1.620K, 1.080M) m.st. Warszawa oraz powiatu sochaczewskiego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sochaczewskim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</si>
  <si>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RPMA.09.02.02-14-C844/19-00</t>
  </si>
  <si>
    <t>Profilaktyka cukrzycy w Warszawie i powiecie nowodworskim.</t>
  </si>
  <si>
    <t>CELEM GŁÓWNYM PROJEKTU jest zwiększenie wykrywalności cukrzycy wśród 2.700 mieszkańców (1.620K, 1.080M) m.st. Warszawa oraz powiatu nowodworskiego poprzez prowadzenie działań edukacyjnych z zakresu diabetologii oraz badań przesiewowych w kierunku wykrywania cukrzycy do 31.12.2021r. Planowane zadania są zgodne z założeniami Regionalnego Programu Zdrowotnego Samorządu Woj.Mazowieckiego (RPZ) i obejmują: akcję informacyjną (moduł I), konsultacje lekarskie i działania edukacyjne (moduł II) i szkolenia personelu medycznego (moduł III) . GŁÓWNI UCZESTNICY PROJ. objęci wsparciem bezpośrednim to osoby pow. 60 r.ż. mieszkające w Warszawie i pow. nowodworskim dotychczas niediagnozowane w kierunku cukrzycy, które podpiszą druk świadomej zgody na udział w projekcie. Ponadto działaniami zostaną objęci również lekarze/pielęgniarki, POZ. ZAKŁADANY WSKAŹNIK REZULTATU: liczba wspartych w programie miejsc świadczenia usług zdrowotnych, istniejących po zakończeniu projektu. ZAKŁADANE WSK.PRODUKTU: liczba osób zagrożonych ubóstwem lub wykluczeniem społecznym objętych usługami zdrowotnymi w programie. Pozostałe wskaźniki określone w RPZ będą wykazane i raportowane zgodnie z §30 pkt 3 wzoru umowy ryczałtowej dla przedmiotowego konkursu. Projekt spełni KRYTERIUM MERYTOR. SZCZEGÓŁOWE nr 1, 5 i 6 - opis w poszczególnych sekcjach wniosku.</t>
  </si>
  <si>
    <t>RPMA.09.02.02-14-C850/19-00</t>
  </si>
  <si>
    <t>Mieszkańcy Radomia oraz powiatu radomskiego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</si>
  <si>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radomskiego poprzez przeprowadzenie badań przesiewowych w kierunku wykrywania cukrzycy oraz działań edukacyjnych z zakresu diabetologii – cel zostanie osiągnięty do XII.2021r. Zaplanowane w ramach projektu działania opisane w części D wniosku stanowią: 1. Zadanie nr 1: akcję informacyjną (moduł I), 2. Zadanie nr 2: konsultacje lekarskie i działania edukacyjne (moduł II) i 3. Zadanie nr 3: szkolenia personelu medycznego (moduł III). Podstawową grupą objętą wsparciem bezpośrednim są osoby pow. 60 r.ż. mieszkające w Radomiu i pow. radomskim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6, 7, 8 - opis w poszczególnych częściach wniosku.</t>
  </si>
  <si>
    <t>RPMA.09.02.02-14-C852/19-00</t>
  </si>
  <si>
    <t>Mieszkańcy Radomia oraz powiatu zwoleńskiego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</si>
  <si>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 Radom oraz pow. zwoleńskiego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Radomiu i pow. zwoleńskim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wskaźniki produktu to m.in.: liczba osób zagrożonych ubóstwem lub wykluczeniem społecznym objętych usługami zdrowotnymi w programie. Projekt spełni kryterium merytor. szczegółowe nr 1, 5, 6, 7, 8 - opis w poszczególnych częściach wniosku.</t>
  </si>
  <si>
    <t>RPMA.09.02.02-14-C854/19-00</t>
  </si>
  <si>
    <t>Stop cukrzycy!</t>
  </si>
  <si>
    <t>Projekt (P) dotyczy poprawy stanu zdrowia mieszkańców Pragi Północ i Targówka poprzez przeprowadzenie działań edukacyjnych z zakresu diabetologii oraz badań przesiewowych w kierunku wykrywania cukrzycy. P skierowany jest do 2780 osób powyżej 60 r.ż. (w tym 1612K i 1168M) mieszkańców Pragi Północ i Targówka – dzielnic m. st. Warszawy, dotychczas niediagnozowanych w kierunku cukrzycy, zwanych dalej uczestnikami projektu (UP) oraz do personelu medycznego – 100 lekarzy/rek oraz pielęgniarek (w tym 90K i 10M) podstawowej opieki zdrowotnej(POZ). Usługi zdrowotne (oznaczenie glikemii przygodnej i hemoglobiny glikowanej, pomiar wskaźnika BMI oraz wskaźnika WHR, ciśnienia tętniczego krwi, konsultacje lekarskie, ocena wykrytych powikłań cukrzycy) i działania edukacyjne będą prowadzone przez podmiot – SZPZLO Warszawa Praga-Północ (dalej SZPZLO) - posiadający 21 letnie doświadczenie w diagnostyce i leczeniu cukrzycy oraz jej powikłań. Numer księgi rejestrowej Wnioskodawcy (WN) to 000000007146. WN ma podpisaną umowę na POZ z Mazowieckim oddziałem NFZ nr 07R-1-00092-01-01-2016/2019(07-00-01049-19-09/06-01).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</si>
  <si>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RPMA.09.02.02-14-C856/19-00</t>
  </si>
  <si>
    <t>Mieszkańcy m.st. Warszawy oraz powiatu warszawskiego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</si>
  <si>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warszawskiego zachodniego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warszawskim zachodnim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</si>
  <si>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RPMA.09.02.02-14-C857/19-00</t>
  </si>
  <si>
    <t>Mieszkańcy m.st. Warszawy oraz powiatu wołomińskiego zachodniego przeciwko cukrzycy!</t>
  </si>
  <si>
    <t>Wniosek stanowi odpowiedź na zdiagnozowany problem związany z cukrzycą na ter. woj. mazowieckiego. Wniosek jest zgodny z zapisami RPZ Samorządu Województwa Mazowieckiego w obszarze wykrywania i profilaktyki cukrzycy. Celem projektu jest poprawa stanu zdrowia 2.700os. pow. 60r.ż (1.620K, 1.080M) z m.st. Warszawy oraz pow. wołomińskiego poprzez przeprowadzenie badań przesiewowych w kierunku wykrywania cukrzycy oraz działań edukacyjnych z zakresu diabetologii – cel zostanie osiągnięty do XII.2021r. Zaplanowane w ramach projektu działania opisane w części D wniosku stanowią: - Zadanie nr 1: akcję informacyjną (moduł I), - Zadanie nr 2: konsultacje lekarskie i działania edukacyjne (moduł II) i - Zadanie nr 3: szkolenia personelu medycznego (moduł III). Podstawową grupą objętą wsparciem bezpośrednim są osoby pow. 60 r.ż. mieszkające w Warszawie i pow. wołomińskiego dotychczas niediagnozowane w kierunku cukrzycy, które podpiszą druk świadomej zgody na udział w projekcie. Ponadto działaniami zostaną objęci również lekarze/pielęgniarki, POZ z w/w terenu jako „otoczenie”. Zakładany wskaźnik rezultatu to liczba wspartych w programie miejsc świadczenia usług zdrowotnych, istniejących po zakończeniu projektu. Zakładane wsk. produktu to m.in.: liczba osób zagrożonych ubóstwem lub wykluczeniem społecznym objętych usługami zdrowotnymi w programie. Projekt spełni kryterium merytor. szczegółowe nr 1, 5 i 6 - opis w poszczególnych częściach wniosku.</t>
  </si>
  <si>
    <t>RPMA.09.02.02-14-C859/19-00</t>
  </si>
  <si>
    <t>Wspieranie walki z cukrzycą wśród osób powyżej 60 roku życia</t>
  </si>
  <si>
    <t>Projekt będzie prowadzony w partnerstwie dwóch podmiotów, Lider Fundacja Centrum Rozwoju Społecznego i Obywatelskiego oraz PRIMO” sp. z o. o. Partnerstwo zostało zainicjowane przed złożeniem wniosku zgodnie z art. 33 ustawy z dnia 11 lipca 2014 r o zasadach realizacji programów w zakresie polityki spójności finansowanych w perspektywie 2014-2020. Partnerzy wspólnie opracowali wniosek i będą realizować projekt wspólnie. Przedmiotem projektu jest poprawa stanu zdrowia mieszkańców województwa mazowieckiego pow.( otwocki, garwoliński, miński, siedlecki, wołominski,warszawski). Wsparcie kierowane jest dogrupy doccelowej którą są osoby (3000 mieszkańców - 1500 M; 1500 K) w wieku powyżej 60 lat z dotychczas niediagnozowanych w kierunku cukrzycy. Zostaną oni objęci cyklem konsultacji lekarskich, które zostaną poprzedzone akcją informacyjną. Projekt obejmie również działania edukacyjne dla pacjentów oraz szkolenia dla personelu medycznego (50 osób /35 k) stanowiącego otoczenie projektu mające na celu przekazanie kompleksowej wiedzy z zakresu diabetologii. Projekt stanowi odpowiedz na wyniki prowadzonych badań epidemiologicznych potwierdzających że cukrzyca występuje około 8,8% populacji światowej w wieku 20-79 lat, a prawie połowa z nich nie jest świadoma swojej choroby. . Konieczność szybkiego zdiagnozowania cukrzycy u osób starszych pozwoli na zminimalizowanie kosztów leczenia tej choroby we wczesnej fazie jej rozwoju. Brak właściwej diagnozy powoduje szybki rozwój powikłań, często nieodwracalnych, które prowadzą do przedwczesnej śmierci lub kalectwa. Realizacja projektu jest zgodna z RPZ w zakresie planowanych działań, grupy docelowej oraz doświadczenia Wnioskodawcy. W ramach projekt zostaną zrealizowane poniższe zadania: 1. Działania informacyjne 2. Cykl konsultacji medycznych 3. Działania edukacyjne dla Pacjentów 4. Działania edukacja dla personelu medycznego</t>
  </si>
  <si>
    <t>RPMA.09.02.02-14-C867/19-00</t>
  </si>
  <si>
    <t>Zbadaj poziom cukru! Bezpłatne badania przesiewowe w kierunku cukrzycy dla osób powyżej 60 roku życia z powiatów ciechanowskiego i płońskiego woj. mazowieckiego</t>
  </si>
  <si>
    <t>Celem głównym projektu jest poprawa stanu zdrowia 6000 osób powyżej 60 roku życia (3600K, 2400M) z woj. mazowieckiego z powiatów: ciechanowskiego i płońskiego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ciechanowskiego i płońskiego poprzez wykonanie badań oraz przeprowadzenia konsultacji lekarskich 2) Zmniejszenie częstości występowania powikłań cukrzycy wśród 6000 osób "60+" (3600K, 2400M), mieszkańców powiatów: ciechanowskiego i płońskiego poprzez wykonanie badań oraz przeprowadzenia konsultacji lekarskich 3) Zwiększenie poziomu wiedzy nt. cukrzycy, jej powikłań, profilaktyki i czynników ryzyka w okresie 01.01.2020-31.12.2021 wśród 6000 osób "60+" (3200K, 2400M), mieszkańców powiatów: ciechanowskiego i płońskiego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</si>
  <si>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"MERSEY SPÓŁKA Z OGRANICZONĄ ODPOWIEDZIALNOŚCIĄ"</t>
  </si>
  <si>
    <t>RPMA.09.02.02-14-C868/19-00</t>
  </si>
  <si>
    <t>Zbadaj poziom cukru! Bezpłatne badania przesiewowe w kierunku cukrzycy dla osób powyżej 60 roku życia z powiatów mławskiego, przasnyskiego i makowskiego woj. mazowieckiego</t>
  </si>
  <si>
    <t>Celem głównym projektu jest poprawa stanu zdrowia 6000 osób powyżej 60 roku życia (3600K, 2400M) z woj. mazowieckiego z powiatów: mławskiego, przasnyskiego i makowskiego poprzez przeprowadzenie w okresie 01.01.2020-31.12.2021 badań przesiewowych w kierunku wykrywania cukrzycy oraz działań edukacyjnych z zakresu diabetologii. Cele szczegółowe: 1) Zwiększenie poziomu wykrywalności cukrzycy w okresie 01.01.2020-31.12.2021 wśród 6000 osób powyżej 60 roku życia (3600K, 2400M), mieszkańców powiatów: mławskiego, przasnyskiego i makowskiego poprzez wykonanie badań oraz przeprowadzenia konsultacji lekarskich 2) Zmniejszenie częstości występowania powikłań cukrzycy wśród 6000 osób "60+" (3600K, 2400M), mieszkańców powiatów: mławskiego, przasnyskiego i makowskiego poprzez wykonanie badań oraz przeprowadzenia konsultacji lekarskich 3) Zwiększenie poziomu wiedzy nt. cukrzycy, jej powikłań, profilaktyki i czynników ryzyka w okresie 01.01.2020-31.12.2021 wśród 6000 osób "60+" (3200K, 2400M), mieszkańców powiatów: mławskiego, przasnyskiego i makowskiego poprzez organizację działań edukacyjnych dla pacjentów 4) Zminimalizowanie poziomu występowania powikłań związanych z cukrzycą poprzez przeszkolenie w okresie 01.01.2020-31.12.2021 100 osób (75K, 25M)- personelu medycznego z zakresu rozpoznania, diagnostyki i postępowania z pacjentem zagrożonym lub już chorym na cukrzycę. Realizacja projektu przewiduje następujące działania: 1. Organizację akcji informacyjnej 2. Przeprowadzenie cyklu konsultacji lekarskich u 6000 osób 3. Przeprowadzenie działań edukacyjnych dla 6000 pacjentów. 4. Przeprowadzenie szkoleń wśród personelu medycznego (100 osób) mających na celu przekazanie kompleksowej i aktualnej wiedzy z zakresu diabetologii (w szczególności profilaktyka, rozpoznawanie oraz leczenie).</t>
  </si>
  <si>
    <t>RPMA.09.02.02-14-C870/19-00</t>
  </si>
  <si>
    <t>Senior bez cukrzycy!</t>
  </si>
  <si>
    <t>Projekt (P) dotyczy poprawy stanu zdrowia mieszkańców powiatów m.st. Warszawy i powiatu grodziskiego poprzez przeprowadzenie badań przesiewowych w kierunku wykrywania cukrzycy i działań edukacyjnych o tej chorobie. P skierowany jest do 2780 osób w wieku 60+ (1529K, 1251M) mieszkańców ww. powiatów dotychczas niediagnozowanych w kierunku cukrzycy (uczestnicy projektu – UP) oraz do personelu medycznego –15 lekarzy/rek oraz pielęgniarek/rzy (w tym 12Ki3M) podstawowej opieki zdrowotnej (POZ). Usługi zdrowotne realizowane w ramach P, tj.: oznaczenie glikemii przygodnej i hemoglobiny glikowanej, pomiar wskaźnika BMI oraz wskaźnika WHR, ciśnienia tętniczego krwi, konsultacje lekarskie, ocena wykrytych powikłań cukrzycy i działania edukacyjne będą prowadzone przez Polski Komitet Pomocy Społecznej – posiadający 17 letnie doświadczenie w diagnostyce i leczeniu cukrzycy oraz jej powikłań. Numer księgi rejestrowej PKPS w Rejestrze Wojewody Mazowieckiego to 000000007670. PKPS zwany dalej również Wnioskodawcą (WN) ma podpisaną umowę na podstawową opiekę medyczną z mazowieckim oddziałem NFZ nr 07R-1-00504-01-01-2016/16 (07-00-02635-17-02/16). P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</si>
  <si>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RPMA.09.02.02-14-C876/19-00</t>
  </si>
  <si>
    <t>Poprawa stanu zdrowia mieszkańców powiatu sokołowskiego przez działania edukacyjne oraz badania przesiewowe w kierunku wykrywania cukrzycy w latach 2020-2022</t>
  </si>
  <si>
    <t>Projekt (P) dotyczy poprawy stanu zdrowia mieszkańców powiatu sokołowskiego poprzez przeprowadzenie działań edukacyjnych z zakresu diabetologii oraz badań przesiewowych w kierunku wykrywania cukrzycy. P skierowany jest do 2780 osób, mieszkańców powiatu sokołowskiego powyżej 60 r.ż. (w tym 1557K i 1223M), dotychczas niediagnozowanych w kierunku cukrzycy, zwanych dalej uczestnikami projektu (UP i zamiennie GD1) oraz do personelu medycznego (Grupa Docelowa 2 – GD2) – 20 lekarzy/rek oraz 20 pielęgniarek/rzy podstawowej opieki zdrowotnej (POZ). Usługi zdrowotne (oznaczenie glikemii przygodnej i hemoglobiny glikowanej, pomiar wskaźnika BMI oraz wskaźnika WHR, ciśnienia tętniczego krwi, konsultacje lekarskie, ocena wykrytych powikłań cukrzycy) i działania edukacyjne będą prowadzone przez podmiot – NZOZ MAX-MED ROXANA MAXWELL w Sokołowie Podlaskim (dalej NZOZ) - posiadający 9-letnie doświadczenie w podstawowej opiece zdrowotnej, w tym także w diagnostyce i leczeniu cukrzycy oraz jej powikłań. Numer księgi rejestrowej Wnioskodawcy (WN) to 14-03345. WN ma podpisaną umowę na POZ z Mazowieckim oddziałem NFZ nr 07R-330310-01-01-2016/17(07-06-03183-17-03/02). Projekt będzie realizowany zgodnie z „Programem wczesnego wykrywania i profilaktyki cukrzycy wśród mieszkańców województwa mazowieckiego na lata 2019-2022” (zwanego dalej Programem) oraz „Wytycznymi w zakresie realizacji przedsięwzięć z udziałem środków Europejskiego Funduszu Społecznego w obszarze zdrowia na lata 2014-2020”. Planowany okres realizacji projektu: 01.01.2020-31.12.2022.</t>
  </si>
  <si>
    <t>NIEPUBLICZNY ZAKŁAD OPIEKI ZDROWOTNEJ MAX-MED ROXANA MAXWELL</t>
  </si>
  <si>
    <t>Budżet naboru</t>
  </si>
  <si>
    <t>RPMA.02.01.02-IP.01-14-067/18</t>
  </si>
  <si>
    <t>UE</t>
  </si>
  <si>
    <t>BP</t>
  </si>
  <si>
    <t>montaż</t>
  </si>
  <si>
    <t>proporcje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</si>
</sst>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z_ł_-;\-* #,##0.00\ _z_ł_-;_-* &quot;-&quot;??\ _z_ł_-;_-@_-"/>
    <numFmt numFmtId="165" formatCode="yyyy\-mm\-dd;@"/>
    <numFmt numFmtId="166" formatCode="yyyy\-mm\-dd"/>
    <numFmt numFmtId="167" formatCode="0.0000%"/>
  </numFmts>
  <fonts count="22" x14ac:knownFonts="1">
    <font>
      <sz val="11"/>
      <color theme="1"/>
      <name val="Calibri"/>
      <family val="2"/>
      <charset val="238"/>
      <scheme val="minor"/>
    </font>
    <font>
      <sz val="11"/>
      <color theme="1"/>
      <name val="Calibri"/>
      <family val="2"/>
      <charset val="238"/>
      <scheme val="minor"/>
    </font>
    <font>
      <u/>
      <sz val="11"/>
      <color theme="10"/>
      <name val="Calibri"/>
      <family val="2"/>
      <charset val="238"/>
      <scheme val="minor"/>
    </font>
    <font>
      <sz val="9"/>
      <color theme="1"/>
      <name val="Arial"/>
      <family val="2"/>
      <charset val="238"/>
    </font>
    <font>
      <b/>
      <u/>
      <sz val="9"/>
      <color theme="1"/>
      <name val="Arial"/>
      <family val="2"/>
      <charset val="238"/>
    </font>
    <font>
      <sz val="9"/>
      <color rgb="FFFF0000"/>
      <name val="Arial"/>
      <family val="2"/>
      <charset val="238"/>
    </font>
    <font>
      <b/>
      <sz val="9"/>
      <color theme="1"/>
      <name val="Arial"/>
      <family val="2"/>
      <charset val="238"/>
    </font>
    <font>
      <u/>
      <sz val="9"/>
      <color theme="4" tint="-0.249977111117893"/>
      <name val="Arial"/>
      <family val="2"/>
      <charset val="238"/>
    </font>
    <font>
      <u/>
      <sz val="9"/>
      <color theme="10"/>
      <name val="Arial"/>
      <family val="2"/>
      <charset val="238"/>
    </font>
    <font>
      <sz val="9"/>
      <color theme="1" tint="0.249977111117893"/>
      <name val="Arial"/>
      <family val="2"/>
      <charset val="238"/>
    </font>
    <font>
      <b/>
      <sz val="11"/>
      <color theme="1"/>
      <name val="Calibri"/>
      <family val="2"/>
      <charset val="238"/>
      <scheme val="minor"/>
    </font>
    <font>
      <sz val="10"/>
      <color theme="1"/>
      <name val="Calibri"/>
      <family val="2"/>
      <charset val="238"/>
      <scheme val="minor"/>
    </font>
    <font>
      <sz val="11"/>
      <color theme="1"/>
      <name val="Arial"/>
      <family val="2"/>
      <charset val="238"/>
    </font>
    <font>
      <b/>
      <sz val="16"/>
      <color theme="1"/>
      <name val="Arial"/>
      <family val="2"/>
      <charset val="238"/>
    </font>
    <font>
      <sz val="10"/>
      <color theme="1"/>
      <name val="Arial"/>
      <family val="2"/>
      <charset val="238"/>
    </font>
    <font>
      <b/>
      <sz val="14"/>
      <color theme="1"/>
      <name val="Calibri"/>
      <family val="2"/>
      <charset val="238"/>
      <scheme val="minor"/>
    </font>
    <font>
      <sz val="11"/>
      <color theme="1"/>
      <name val="Calibri"/>
      <family val="2"/>
      <charset val="238"/>
    </font>
    <font>
      <sz val="8"/>
      <color theme="1"/>
      <name val="Calibri"/>
      <family val="2"/>
      <charset val="238"/>
    </font>
    <font>
      <sz val="8"/>
      <color theme="1"/>
      <name val="Calibri"/>
      <family val="2"/>
      <charset val="238"/>
    </font>
    <font>
      <sz val="11"/>
      <color theme="1"/>
      <name val="Calibri"/>
      <family val="2"/>
      <charset val="238"/>
    </font>
    <font>
      <sz val="8"/>
      <color theme="1"/>
      <name val="Calibri"/>
      <family val="2"/>
      <charset val="238"/>
      <scheme val="minor"/>
    </font>
    <font>
      <b/>
      <sz val="8"/>
      <color theme="1"/>
      <name val="Calibri"/>
      <family val="2"/>
      <charset val="238"/>
      <scheme val="minor"/>
    </font>
  </fonts>
  <fills count="7">
    <fill>
      <patternFill patternType="none"/>
    </fill>
    <fill>
      <patternFill patternType="gray125"/>
    </fill>
    <fill>
      <patternFill patternType="solid">
        <fgColor rgb="FFD5D9E2"/>
      </patternFill>
    </fill>
    <fill>
      <patternFill patternType="solid">
        <fgColor rgb="FFFFFFFF"/>
      </patternFill>
    </fill>
    <fill>
      <patternFill patternType="solid">
        <fgColor rgb="FFFFC000"/>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979991"/>
      </left>
      <right/>
      <top style="thin">
        <color rgb="FF979991"/>
      </top>
      <bottom/>
      <diagonal/>
    </border>
    <border>
      <left style="thin">
        <color rgb="FF979991"/>
      </left>
      <right/>
      <top style="thin">
        <color rgb="FF979991"/>
      </top>
      <bottom style="thin">
        <color rgb="FF979991"/>
      </bottom>
      <diagonal/>
    </border>
    <border>
      <left/>
      <right/>
      <top style="thin">
        <color rgb="FF979991"/>
      </top>
      <bottom/>
      <diagonal/>
    </border>
    <border>
      <left/>
      <right/>
      <top style="thin">
        <color rgb="FF979991"/>
      </top>
      <bottom style="thin">
        <color rgb="FF979991"/>
      </bottom>
      <diagonal/>
    </border>
    <border>
      <left style="thin">
        <color rgb="FF979991"/>
      </left>
      <right/>
      <top/>
      <bottom/>
      <diagonal/>
    </border>
    <border>
      <left/>
      <right style="thin">
        <color indexed="64"/>
      </right>
      <top style="thin">
        <color indexed="64"/>
      </top>
      <bottom/>
      <diagonal/>
    </border>
  </borders>
  <cellStyleXfs count="5">
    <xf numFmtId="0" fontId="0" fillId="0" borderId="0"/>
    <xf numFmtId="164" fontId="1" fillId="0" borderId="0" applyFont="0" applyFill="0" applyBorder="0" applyAlignment="0" applyProtection="0"/>
    <xf numFmtId="0" fontId="2" fillId="0" borderId="0" applyNumberFormat="0" applyFill="0" applyBorder="0" applyAlignment="0" applyProtection="0"/>
    <xf numFmtId="0" fontId="16" fillId="0" borderId="0"/>
    <xf numFmtId="0" fontId="19" fillId="0" borderId="0"/>
  </cellStyleXfs>
  <cellXfs count="139">
    <xf numFmtId="0" fontId="0" fillId="0" borderId="0" xfId="0"/>
    <xf numFmtId="164" fontId="3" fillId="0" borderId="0" xfId="1" applyFo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6" fillId="0" borderId="0" xfId="0" applyFont="1" applyAlignment="1"/>
    <xf numFmtId="164" fontId="6" fillId="0" borderId="0" xfId="1" applyFont="1"/>
    <xf numFmtId="0" fontId="6" fillId="0" borderId="0" xfId="0" applyFont="1"/>
    <xf numFmtId="0" fontId="3" fillId="0" borderId="0" xfId="0" applyFont="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7" fillId="0" borderId="1" xfId="2" applyFont="1" applyFill="1" applyBorder="1" applyAlignment="1" applyProtection="1">
      <alignment vertical="center" wrapText="1"/>
    </xf>
    <xf numFmtId="4" fontId="3" fillId="0" borderId="1" xfId="0" applyNumberFormat="1" applyFont="1" applyFill="1" applyBorder="1" applyAlignment="1">
      <alignment vertical="center"/>
    </xf>
    <xf numFmtId="0" fontId="3" fillId="0" borderId="1" xfId="0" applyFont="1" applyFill="1" applyBorder="1" applyAlignment="1">
      <alignment horizontal="center" vertical="center"/>
    </xf>
    <xf numFmtId="3" fontId="3" fillId="0" borderId="1" xfId="0" applyNumberFormat="1" applyFont="1" applyFill="1" applyBorder="1" applyAlignment="1">
      <alignment vertical="center"/>
    </xf>
    <xf numFmtId="0" fontId="8" fillId="0" borderId="1" xfId="2" applyFont="1" applyFill="1" applyBorder="1" applyAlignment="1" applyProtection="1">
      <alignment vertical="center" wrapText="1"/>
    </xf>
    <xf numFmtId="0" fontId="8" fillId="0" borderId="1" xfId="2" applyFont="1" applyFill="1" applyBorder="1" applyAlignment="1">
      <alignment vertical="center" wrapText="1"/>
    </xf>
    <xf numFmtId="0" fontId="3" fillId="2" borderId="1" xfId="0" applyFont="1" applyFill="1" applyBorder="1" applyAlignment="1">
      <alignment horizontal="center" vertical="top" wrapText="1"/>
    </xf>
    <xf numFmtId="4" fontId="3" fillId="0" borderId="0" xfId="0" applyNumberFormat="1" applyFont="1"/>
    <xf numFmtId="4" fontId="3" fillId="0" borderId="0" xfId="0" applyNumberFormat="1" applyFont="1" applyAlignment="1">
      <alignment horizontal="center" vertical="center" wrapText="1"/>
    </xf>
    <xf numFmtId="0" fontId="0" fillId="0" borderId="0" xfId="0" applyFill="1"/>
    <xf numFmtId="0" fontId="12" fillId="0" borderId="0" xfId="0" applyFont="1" applyFill="1"/>
    <xf numFmtId="0" fontId="12" fillId="0" borderId="0" xfId="0" applyFont="1"/>
    <xf numFmtId="4" fontId="0" fillId="0" borderId="0" xfId="0" applyNumberFormat="1"/>
    <xf numFmtId="0" fontId="11" fillId="0" borderId="0" xfId="0" applyFont="1"/>
    <xf numFmtId="0" fontId="13" fillId="0" borderId="0" xfId="0" applyFont="1"/>
    <xf numFmtId="0" fontId="14" fillId="0" borderId="0" xfId="0" applyFont="1"/>
    <xf numFmtId="0" fontId="3" fillId="2" borderId="1" xfId="0" applyFont="1" applyFill="1" applyBorder="1" applyAlignment="1">
      <alignment horizontal="left" vertical="top" wrapText="1"/>
    </xf>
    <xf numFmtId="0" fontId="3" fillId="0" borderId="1" xfId="0" applyFont="1" applyFill="1" applyBorder="1"/>
    <xf numFmtId="49" fontId="3" fillId="0" borderId="1" xfId="0" applyNumberFormat="1" applyFont="1" applyFill="1" applyBorder="1"/>
    <xf numFmtId="4" fontId="3" fillId="0" borderId="1" xfId="0" applyNumberFormat="1" applyFont="1" applyFill="1" applyBorder="1"/>
    <xf numFmtId="0" fontId="3" fillId="0" borderId="1" xfId="0" applyFont="1" applyFill="1" applyBorder="1" applyAlignment="1">
      <alignment horizontal="left"/>
    </xf>
    <xf numFmtId="0" fontId="10" fillId="0" borderId="0" xfId="0" applyFont="1" applyAlignment="1">
      <alignment horizontal="center" vertical="center"/>
    </xf>
    <xf numFmtId="0" fontId="3" fillId="2" borderId="11" xfId="0" applyFont="1" applyFill="1" applyBorder="1" applyAlignment="1">
      <alignment horizontal="center" vertical="top" wrapText="1"/>
    </xf>
    <xf numFmtId="0" fontId="3" fillId="0" borderId="11" xfId="0" applyFont="1" applyBorder="1"/>
    <xf numFmtId="0" fontId="3" fillId="0" borderId="13" xfId="0" applyFont="1" applyBorder="1"/>
    <xf numFmtId="0" fontId="3" fillId="0" borderId="3" xfId="0" applyFont="1" applyFill="1" applyBorder="1"/>
    <xf numFmtId="0" fontId="3" fillId="0" borderId="3" xfId="0" applyFont="1" applyFill="1" applyBorder="1" applyAlignment="1">
      <alignment horizontal="left"/>
    </xf>
    <xf numFmtId="4" fontId="3" fillId="0" borderId="3" xfId="0" applyNumberFormat="1" applyFont="1" applyFill="1" applyBorder="1"/>
    <xf numFmtId="4" fontId="3" fillId="0" borderId="1" xfId="1" applyNumberFormat="1" applyFont="1" applyFill="1" applyBorder="1" applyAlignment="1">
      <alignment horizontal="right" vertical="center" wrapText="1"/>
    </xf>
    <xf numFmtId="0" fontId="6"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1" xfId="0" applyFont="1" applyFill="1" applyBorder="1" applyAlignment="1">
      <alignment vertical="center" wrapText="1"/>
    </xf>
    <xf numFmtId="4" fontId="3" fillId="0" borderId="12" xfId="0" applyNumberFormat="1" applyFont="1" applyFill="1" applyBorder="1" applyAlignment="1">
      <alignment vertical="center"/>
    </xf>
    <xf numFmtId="0" fontId="3" fillId="0" borderId="3" xfId="0" applyFont="1" applyFill="1" applyBorder="1" applyAlignment="1">
      <alignment vertical="center" wrapText="1"/>
    </xf>
    <xf numFmtId="0" fontId="9" fillId="0" borderId="18" xfId="0" applyFont="1" applyFill="1" applyBorder="1" applyAlignment="1">
      <alignment vertical="center" wrapText="1"/>
    </xf>
    <xf numFmtId="165" fontId="3" fillId="0" borderId="3" xfId="0" applyNumberFormat="1" applyFont="1" applyFill="1" applyBorder="1" applyAlignment="1">
      <alignment horizontal="center" vertical="center" wrapText="1"/>
    </xf>
    <xf numFmtId="4" fontId="3" fillId="0" borderId="3" xfId="0" applyNumberFormat="1" applyFont="1" applyBorder="1" applyAlignment="1">
      <alignment horizontal="right" vertical="center" wrapText="1"/>
    </xf>
    <xf numFmtId="4" fontId="3" fillId="0" borderId="14" xfId="0" applyNumberFormat="1" applyFont="1" applyBorder="1" applyAlignment="1">
      <alignment horizontal="right" vertical="center" wrapText="1"/>
    </xf>
    <xf numFmtId="0" fontId="6" fillId="2" borderId="16" xfId="0" applyFont="1" applyFill="1" applyBorder="1" applyAlignment="1">
      <alignment horizontal="center" vertical="top" wrapText="1"/>
    </xf>
    <xf numFmtId="0" fontId="6" fillId="2" borderId="17" xfId="0" applyFont="1" applyFill="1" applyBorder="1" applyAlignment="1">
      <alignment horizontal="center" vertical="top" wrapText="1"/>
    </xf>
    <xf numFmtId="0" fontId="6" fillId="2" borderId="15" xfId="0" applyFont="1" applyFill="1" applyBorder="1" applyAlignment="1">
      <alignment horizontal="center" vertical="top" wrapText="1"/>
    </xf>
    <xf numFmtId="0" fontId="3" fillId="0" borderId="19" xfId="0" applyFont="1" applyFill="1" applyBorder="1" applyAlignment="1">
      <alignment vertical="center" wrapText="1"/>
    </xf>
    <xf numFmtId="0" fontId="3" fillId="0" borderId="20" xfId="0" applyFont="1" applyFill="1" applyBorder="1" applyAlignment="1">
      <alignment vertical="center" wrapText="1"/>
    </xf>
    <xf numFmtId="0" fontId="8" fillId="0" borderId="20" xfId="2" applyFont="1" applyFill="1" applyBorder="1" applyAlignment="1">
      <alignment vertical="center" wrapText="1"/>
    </xf>
    <xf numFmtId="0" fontId="3" fillId="0" borderId="20" xfId="0" applyFont="1" applyFill="1" applyBorder="1" applyAlignment="1">
      <alignment horizontal="center" vertical="center"/>
    </xf>
    <xf numFmtId="3" fontId="3" fillId="0" borderId="20" xfId="0" applyNumberFormat="1" applyFont="1" applyFill="1" applyBorder="1" applyAlignment="1">
      <alignment vertical="center"/>
    </xf>
    <xf numFmtId="0" fontId="16" fillId="0" borderId="0" xfId="3"/>
    <xf numFmtId="0" fontId="17" fillId="3" borderId="23" xfId="3" applyFont="1" applyFill="1" applyBorder="1" applyAlignment="1">
      <alignment horizontal="center" vertical="top" wrapText="1"/>
    </xf>
    <xf numFmtId="166" fontId="17" fillId="3" borderId="23" xfId="3" applyNumberFormat="1" applyFont="1" applyFill="1" applyBorder="1" applyAlignment="1">
      <alignment horizontal="left" vertical="top" wrapText="1"/>
    </xf>
    <xf numFmtId="4" fontId="17" fillId="3" borderId="23" xfId="3" applyNumberFormat="1" applyFont="1" applyFill="1" applyBorder="1" applyAlignment="1">
      <alignment horizontal="right" vertical="top" wrapText="1"/>
    </xf>
    <xf numFmtId="0" fontId="17" fillId="3" borderId="25" xfId="3" applyFont="1" applyFill="1" applyBorder="1" applyAlignment="1">
      <alignment horizontal="center" vertical="top" wrapText="1"/>
    </xf>
    <xf numFmtId="0" fontId="17" fillId="3" borderId="24" xfId="3" applyFont="1" applyFill="1" applyBorder="1" applyAlignment="1">
      <alignment horizontal="center" vertical="top" wrapText="1"/>
    </xf>
    <xf numFmtId="0" fontId="17" fillId="3" borderId="22" xfId="3" applyFont="1" applyFill="1" applyBorder="1" applyAlignment="1">
      <alignment horizontal="center" vertical="top" wrapText="1"/>
    </xf>
    <xf numFmtId="166" fontId="17" fillId="3" borderId="22" xfId="3" applyNumberFormat="1" applyFont="1" applyFill="1" applyBorder="1" applyAlignment="1">
      <alignment horizontal="left" vertical="top" wrapText="1"/>
    </xf>
    <xf numFmtId="4" fontId="17" fillId="3" borderId="22" xfId="3" applyNumberFormat="1" applyFont="1" applyFill="1" applyBorder="1" applyAlignment="1">
      <alignment horizontal="right" vertical="top" wrapText="1"/>
    </xf>
    <xf numFmtId="0" fontId="18" fillId="4" borderId="0" xfId="3" applyFont="1" applyFill="1" applyBorder="1" applyAlignment="1">
      <alignment horizontal="left" vertical="top" wrapText="1"/>
    </xf>
    <xf numFmtId="0" fontId="18" fillId="4" borderId="26" xfId="3" applyFont="1" applyFill="1" applyBorder="1" applyAlignment="1">
      <alignment horizontal="left" vertical="top" wrapText="1"/>
    </xf>
    <xf numFmtId="0" fontId="3" fillId="0" borderId="0" xfId="0" applyFont="1" applyAlignment="1">
      <alignment vertical="center"/>
    </xf>
    <xf numFmtId="0" fontId="6" fillId="0" borderId="0" xfId="0" applyFont="1" applyAlignment="1">
      <alignment vertical="center"/>
    </xf>
    <xf numFmtId="0" fontId="3" fillId="0" borderId="0" xfId="0" applyFont="1" applyAlignment="1">
      <alignment vertical="center" wrapText="1"/>
    </xf>
    <xf numFmtId="0" fontId="3" fillId="0" borderId="0" xfId="0" applyFont="1" applyFill="1" applyBorder="1" applyAlignment="1">
      <alignment vertical="center"/>
    </xf>
    <xf numFmtId="4" fontId="16" fillId="0" borderId="0" xfId="3" applyNumberFormat="1"/>
    <xf numFmtId="0" fontId="18" fillId="5" borderId="24" xfId="3" applyFont="1" applyFill="1" applyBorder="1" applyAlignment="1">
      <alignment horizontal="center" vertical="top" wrapText="1"/>
    </xf>
    <xf numFmtId="0" fontId="18" fillId="5" borderId="22" xfId="3" applyFont="1" applyFill="1" applyBorder="1" applyAlignment="1">
      <alignment horizontal="center" vertical="top" wrapText="1"/>
    </xf>
    <xf numFmtId="166" fontId="18" fillId="5" borderId="22" xfId="3" applyNumberFormat="1" applyFont="1" applyFill="1" applyBorder="1" applyAlignment="1">
      <alignment horizontal="left" vertical="top" wrapText="1"/>
    </xf>
    <xf numFmtId="4" fontId="18" fillId="5" borderId="22" xfId="3" applyNumberFormat="1" applyFont="1" applyFill="1" applyBorder="1" applyAlignment="1">
      <alignment horizontal="right" vertical="top" wrapText="1"/>
    </xf>
    <xf numFmtId="10" fontId="16" fillId="0" borderId="0" xfId="3" applyNumberFormat="1"/>
    <xf numFmtId="0" fontId="19" fillId="0" borderId="0" xfId="4"/>
    <xf numFmtId="0" fontId="18" fillId="3" borderId="23" xfId="4" applyFont="1" applyFill="1" applyBorder="1" applyAlignment="1">
      <alignment horizontal="center" vertical="top" wrapText="1"/>
    </xf>
    <xf numFmtId="4" fontId="18" fillId="3" borderId="23" xfId="4" applyNumberFormat="1" applyFont="1" applyFill="1" applyBorder="1" applyAlignment="1">
      <alignment horizontal="right" vertical="top" wrapText="1"/>
    </xf>
    <xf numFmtId="0" fontId="18" fillId="3" borderId="22" xfId="4" applyFont="1" applyFill="1" applyBorder="1" applyAlignment="1">
      <alignment horizontal="center" vertical="top" wrapText="1"/>
    </xf>
    <xf numFmtId="4" fontId="18" fillId="3" borderId="22" xfId="4" applyNumberFormat="1" applyFont="1" applyFill="1" applyBorder="1" applyAlignment="1">
      <alignment horizontal="right" vertical="top" wrapText="1"/>
    </xf>
    <xf numFmtId="0" fontId="18" fillId="0" borderId="26" xfId="4" applyFont="1" applyFill="1" applyBorder="1" applyAlignment="1">
      <alignment horizontal="left" vertical="top" wrapText="1"/>
    </xf>
    <xf numFmtId="0" fontId="20" fillId="0" borderId="0" xfId="4" applyFont="1"/>
    <xf numFmtId="14" fontId="21" fillId="0" borderId="0" xfId="4" applyNumberFormat="1" applyFont="1" applyAlignment="1">
      <alignment horizontal="center"/>
    </xf>
    <xf numFmtId="0" fontId="21" fillId="0" borderId="0" xfId="4" applyFont="1" applyAlignment="1">
      <alignment horizontal="center"/>
    </xf>
    <xf numFmtId="167" fontId="20" fillId="0" borderId="0" xfId="4" applyNumberFormat="1" applyFont="1"/>
    <xf numFmtId="0" fontId="20" fillId="0" borderId="0" xfId="4" applyFont="1" applyAlignment="1">
      <alignment horizontal="right"/>
    </xf>
    <xf numFmtId="9" fontId="20" fillId="0" borderId="0" xfId="4" applyNumberFormat="1" applyFont="1"/>
    <xf numFmtId="9" fontId="21" fillId="0" borderId="0" xfId="4" applyNumberFormat="1" applyFont="1"/>
    <xf numFmtId="4" fontId="3" fillId="6" borderId="1" xfId="0" applyNumberFormat="1" applyFont="1" applyFill="1" applyBorder="1"/>
    <xf numFmtId="0" fontId="3" fillId="6" borderId="1" xfId="0" applyFont="1" applyFill="1" applyBorder="1"/>
    <xf numFmtId="0" fontId="3" fillId="6" borderId="3" xfId="0" applyFont="1" applyFill="1" applyBorder="1"/>
    <xf numFmtId="4" fontId="3" fillId="6" borderId="3" xfId="0" applyNumberFormat="1" applyFont="1" applyFill="1" applyBorder="1"/>
    <xf numFmtId="0" fontId="3" fillId="0" borderId="11" xfId="0" applyFont="1" applyFill="1" applyBorder="1" applyAlignment="1">
      <alignment wrapText="1"/>
    </xf>
    <xf numFmtId="164" fontId="3" fillId="0" borderId="1" xfId="1" applyFont="1" applyFill="1" applyBorder="1"/>
    <xf numFmtId="164" fontId="3" fillId="0" borderId="1" xfId="1" applyFont="1" applyFill="1" applyBorder="1" applyAlignment="1">
      <alignment horizontal="left"/>
    </xf>
    <xf numFmtId="0" fontId="3" fillId="0" borderId="1" xfId="0" applyFont="1" applyFill="1" applyBorder="1" applyAlignment="1">
      <alignment wrapText="1"/>
    </xf>
    <xf numFmtId="0" fontId="3" fillId="0" borderId="1" xfId="0" applyFont="1" applyFill="1" applyBorder="1" applyAlignment="1">
      <alignment horizontal="center"/>
    </xf>
    <xf numFmtId="0" fontId="3" fillId="0" borderId="13" xfId="0" applyFont="1" applyFill="1" applyBorder="1" applyAlignment="1">
      <alignment wrapText="1"/>
    </xf>
    <xf numFmtId="164" fontId="3" fillId="0" borderId="3" xfId="1" applyFont="1" applyFill="1" applyBorder="1"/>
    <xf numFmtId="0" fontId="3" fillId="0" borderId="3" xfId="0" applyFont="1" applyFill="1" applyBorder="1" applyAlignment="1">
      <alignment wrapText="1"/>
    </xf>
    <xf numFmtId="0" fontId="3" fillId="0" borderId="3" xfId="0" applyFont="1" applyFill="1" applyBorder="1" applyAlignment="1">
      <alignment horizontal="center"/>
    </xf>
    <xf numFmtId="0" fontId="3" fillId="0" borderId="0" xfId="0" applyFont="1" applyFill="1" applyAlignment="1">
      <alignment vertical="center"/>
    </xf>
    <xf numFmtId="0" fontId="4" fillId="0" borderId="0" xfId="0" applyFont="1" applyFill="1" applyAlignment="1">
      <alignment vertical="center"/>
    </xf>
    <xf numFmtId="0" fontId="6" fillId="0" borderId="0" xfId="0" applyFont="1" applyFill="1" applyAlignment="1">
      <alignment vertical="center"/>
    </xf>
    <xf numFmtId="0" fontId="6" fillId="0" borderId="16"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5" xfId="0" applyFont="1" applyFill="1" applyBorder="1" applyAlignment="1">
      <alignment horizontal="center" vertical="center" wrapText="1"/>
    </xf>
    <xf numFmtId="4" fontId="3" fillId="0" borderId="20" xfId="0" applyNumberFormat="1" applyFont="1" applyFill="1" applyBorder="1" applyAlignment="1">
      <alignment vertical="center"/>
    </xf>
    <xf numFmtId="4" fontId="3" fillId="0" borderId="21" xfId="0" applyNumberFormat="1" applyFont="1" applyFill="1" applyBorder="1" applyAlignment="1">
      <alignment vertical="center"/>
    </xf>
    <xf numFmtId="3" fontId="3" fillId="0" borderId="1" xfId="0" applyNumberFormat="1" applyFont="1" applyFill="1" applyBorder="1" applyAlignment="1">
      <alignment horizontal="right" vertical="center" wrapText="1"/>
    </xf>
    <xf numFmtId="3" fontId="3" fillId="0" borderId="2" xfId="0" applyNumberFormat="1" applyFont="1" applyFill="1" applyBorder="1" applyAlignment="1">
      <alignment horizontal="right" vertical="center"/>
    </xf>
    <xf numFmtId="4" fontId="3" fillId="0" borderId="27" xfId="0" applyNumberFormat="1" applyFont="1" applyFill="1" applyBorder="1" applyAlignment="1">
      <alignment vertical="center"/>
    </xf>
    <xf numFmtId="3" fontId="3" fillId="0" borderId="2" xfId="0" applyNumberFormat="1" applyFont="1" applyFill="1" applyBorder="1" applyAlignment="1">
      <alignment horizontal="right" vertical="center" wrapText="1"/>
    </xf>
    <xf numFmtId="0" fontId="3" fillId="0" borderId="13" xfId="0" applyFont="1" applyFill="1" applyBorder="1" applyAlignment="1">
      <alignment vertical="center" wrapText="1"/>
    </xf>
    <xf numFmtId="0" fontId="8" fillId="0" borderId="3" xfId="2" applyFont="1" applyFill="1" applyBorder="1" applyAlignment="1">
      <alignment vertical="center" wrapText="1"/>
    </xf>
    <xf numFmtId="3" fontId="3" fillId="0" borderId="3"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xf>
    <xf numFmtId="4" fontId="3" fillId="0" borderId="3" xfId="0" applyNumberFormat="1" applyFont="1" applyFill="1" applyBorder="1" applyAlignment="1">
      <alignment vertical="center"/>
    </xf>
    <xf numFmtId="0" fontId="3" fillId="0" borderId="3" xfId="0" applyFont="1" applyFill="1" applyBorder="1" applyAlignment="1">
      <alignment horizontal="center" vertical="center"/>
    </xf>
    <xf numFmtId="3" fontId="3" fillId="0" borderId="3" xfId="0" applyNumberFormat="1" applyFont="1" applyFill="1" applyBorder="1" applyAlignment="1">
      <alignment vertical="center"/>
    </xf>
    <xf numFmtId="4" fontId="3" fillId="0" borderId="14" xfId="0" applyNumberFormat="1" applyFont="1" applyFill="1" applyBorder="1" applyAlignment="1">
      <alignment vertical="center"/>
    </xf>
    <xf numFmtId="4" fontId="3" fillId="0" borderId="3" xfId="0" applyNumberFormat="1" applyFont="1" applyFill="1" applyBorder="1" applyAlignment="1">
      <alignment horizontal="right" vertical="center" wrapText="1"/>
    </xf>
    <xf numFmtId="0" fontId="3" fillId="0" borderId="1" xfId="0" applyFont="1" applyBorder="1" applyAlignment="1">
      <alignment wrapText="1"/>
    </xf>
    <xf numFmtId="0" fontId="3" fillId="0" borderId="3" xfId="0" applyFont="1" applyBorder="1" applyAlignment="1">
      <alignment wrapText="1"/>
    </xf>
    <xf numFmtId="0" fontId="3" fillId="2" borderId="6" xfId="0" applyFont="1" applyFill="1" applyBorder="1" applyAlignment="1">
      <alignment horizontal="center" vertical="top" wrapText="1"/>
    </xf>
    <xf numFmtId="0" fontId="3" fillId="2" borderId="10"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2" xfId="0" applyFont="1" applyFill="1" applyBorder="1" applyAlignment="1">
      <alignment horizontal="center" vertical="top" wrapText="1"/>
    </xf>
    <xf numFmtId="0" fontId="4" fillId="0" borderId="4" xfId="0" applyFont="1" applyBorder="1" applyAlignment="1">
      <alignment horizontal="center"/>
    </xf>
    <xf numFmtId="0" fontId="3" fillId="2" borderId="7" xfId="0" applyFont="1" applyFill="1" applyBorder="1" applyAlignment="1">
      <alignment horizontal="center" vertical="top" wrapText="1"/>
    </xf>
    <xf numFmtId="0" fontId="3" fillId="2" borderId="8" xfId="0" applyFont="1" applyFill="1" applyBorder="1" applyAlignment="1">
      <alignment horizontal="center" vertical="top" wrapText="1"/>
    </xf>
    <xf numFmtId="0" fontId="3" fillId="2" borderId="9" xfId="0" applyFont="1" applyFill="1" applyBorder="1" applyAlignment="1">
      <alignment horizontal="center" vertical="top" wrapText="1"/>
    </xf>
    <xf numFmtId="0" fontId="6" fillId="0" borderId="0" xfId="0" applyFont="1" applyFill="1" applyAlignment="1">
      <alignment horizontal="center"/>
    </xf>
  </cellXfs>
  <cellStyles count="5">
    <cellStyle name="Dziesiętny" xfId="1" builtinId="3"/>
    <cellStyle name="Hiperłącze" xfId="2" builtinId="8"/>
    <cellStyle name="Normalny" xfId="0" builtinId="0"/>
    <cellStyle name="Normalny 2" xfId="3" xr:uid="{00000000-0005-0000-0000-000003000000}"/>
    <cellStyle name="Normalny 3" xfId="4" xr:uid="{00000000-0005-0000-0000-000004000000}"/>
  </cellStyles>
  <dxfs count="47">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4" formatCode="#,##0.00"/>
      <fill>
        <patternFill patternType="solid">
          <fgColor indexed="64"/>
          <bgColor rgb="FFFFFFFF"/>
        </patternFill>
      </fill>
      <alignment horizontal="righ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numFmt numFmtId="166" formatCode="yyyy\-mm\-dd"/>
      <fill>
        <patternFill patternType="solid">
          <fgColor indexed="64"/>
          <bgColor rgb="FFFFFFFF"/>
        </patternFill>
      </fill>
      <alignment horizontal="left"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style="thin">
          <color rgb="FF979991"/>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style="thin">
          <color rgb="FF979991"/>
        </left>
        <right/>
        <top style="thin">
          <color rgb="FF979991"/>
        </top>
        <bottom style="thin">
          <color rgb="FF979991"/>
        </bottom>
        <vertical/>
        <horizontal/>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outline="0">
        <left/>
        <right/>
        <top style="thin">
          <color rgb="FF979991"/>
        </top>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center" vertical="top" textRotation="0" wrapText="1" indent="0" justifyLastLine="0" shrinkToFit="0" readingOrder="0"/>
      <border diagonalUp="0" diagonalDown="0">
        <left/>
        <right/>
        <top style="thin">
          <color rgb="FF979991"/>
        </top>
        <bottom style="thin">
          <color rgb="FF979991"/>
        </bottom>
        <vertical/>
        <horizontal/>
      </border>
    </dxf>
    <dxf>
      <border outline="0">
        <left style="thin">
          <color rgb="FF979991"/>
        </left>
        <right style="thin">
          <color rgb="FF979991"/>
        </right>
        <top style="thin">
          <color rgb="FF979991"/>
        </top>
        <bottom style="thin">
          <color rgb="FF979991"/>
        </bottom>
      </border>
    </dxf>
    <dxf>
      <font>
        <b val="0"/>
        <i val="0"/>
        <strike val="0"/>
        <condense val="0"/>
        <extend val="0"/>
        <outline val="0"/>
        <shadow val="0"/>
        <u val="none"/>
        <vertAlign val="baseline"/>
        <sz val="8"/>
        <color theme="1"/>
        <name val="Calibri"/>
        <scheme val="none"/>
      </font>
      <fill>
        <patternFill patternType="solid">
          <fgColor indexed="64"/>
          <bgColor rgb="FFFFFFFF"/>
        </patternFill>
      </fill>
      <alignment horizontal="right" vertical="top" textRotation="0" wrapText="1" indent="0" justifyLastLine="0" shrinkToFit="0" readingOrder="0"/>
    </dxf>
    <dxf>
      <font>
        <b val="0"/>
        <i val="0"/>
        <strike val="0"/>
        <condense val="0"/>
        <extend val="0"/>
        <outline val="0"/>
        <shadow val="0"/>
        <u val="none"/>
        <vertAlign val="baseline"/>
        <sz val="8"/>
        <color theme="1"/>
        <name val="Calibri"/>
        <scheme val="none"/>
      </font>
      <fill>
        <patternFill patternType="solid">
          <fgColor indexed="64"/>
          <bgColor rgb="FFFFC000"/>
        </patternFill>
      </fill>
      <alignment horizontal="left"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_Kontraktacja" displayName="Tab_Kontraktacja" ref="A1:T417" totalsRowCount="1" headerRowDxfId="46" dataDxfId="45" tableBorderDxfId="44" headerRowCellStyle="Normalny 2" dataCellStyle="Normalny 2">
  <autoFilter ref="A1:T416" xr:uid="{00000000-0009-0000-0100-000001000000}">
    <filterColumn colId="1">
      <filters>
        <filter val="RPMA.09.02.02"/>
      </filters>
    </filterColumn>
  </autoFilter>
  <tableColumns count="20">
    <tableColumn id="1" xr3:uid="{00000000-0010-0000-0000-000001000000}" name="Działanie - kod" dataDxfId="43" totalsRowDxfId="42" dataCellStyle="Normalny 2"/>
    <tableColumn id="2" xr3:uid="{00000000-0010-0000-0000-000002000000}" name="Poddziałanie - kod" dataDxfId="41" totalsRowDxfId="40" dataCellStyle="Normalny 2"/>
    <tableColumn id="3" xr3:uid="{00000000-0010-0000-0000-000003000000}" name="Region - nazwa" dataDxfId="39" totalsRowDxfId="38" dataCellStyle="Normalny 2"/>
    <tableColumn id="4" xr3:uid="{00000000-0010-0000-0000-000004000000}" name="Numer umowy/ decyzji/ aneksu" dataDxfId="37" totalsRowDxfId="36" dataCellStyle="Normalny 2"/>
    <tableColumn id="5" xr3:uid="{00000000-0010-0000-0000-000005000000}" name="Tytuł projektu" dataDxfId="35" totalsRowDxfId="34" dataCellStyle="Normalny 2"/>
    <tableColumn id="6" xr3:uid="{00000000-0010-0000-0000-000006000000}" name="Krótki opis projektu" dataDxfId="33" totalsRowDxfId="32" dataCellStyle="Normalny 2"/>
    <tableColumn id="7" xr3:uid="{00000000-0010-0000-0000-000007000000}" name="Okres realizacji projektu do" dataDxfId="31" totalsRowDxfId="30" dataCellStyle="Normalny 2"/>
    <tableColumn id="8" xr3:uid="{00000000-0010-0000-0000-000008000000}" name="Okres realizacji projektu od" dataDxfId="29" totalsRowDxfId="28" dataCellStyle="Normalny 2"/>
    <tableColumn id="9" xr3:uid="{00000000-0010-0000-0000-000009000000}" name="Numer naboru" dataDxfId="27" totalsRowDxfId="26" dataCellStyle="Normalny 2"/>
    <tableColumn id="10" xr3:uid="{00000000-0010-0000-0000-00000A000000}" name="Rodzaj projektu" dataDxfId="25" totalsRowDxfId="24" dataCellStyle="Normalny 2"/>
    <tableColumn id="11" xr3:uid="{00000000-0010-0000-0000-00000B000000}" name="Zakres interwencji (dominujący)" dataDxfId="23" totalsRowDxfId="22" dataCellStyle="Normalny 2"/>
    <tableColumn id="12" xr3:uid="{00000000-0010-0000-0000-00000C000000}" name="Data podpisania umowy pierwotnej" dataDxfId="21" totalsRowDxfId="20" dataCellStyle="Normalny 2"/>
    <tableColumn id="13" xr3:uid="{00000000-0010-0000-0000-00000D000000}" name="Data podpisania aneksu" dataDxfId="19" totalsRowDxfId="18" dataCellStyle="Normalny 2"/>
    <tableColumn id="14" xr3:uid="{00000000-0010-0000-0000-00000E000000}" name="Beneficjent wiodący - nazwa" dataDxfId="17" totalsRowDxfId="16" dataCellStyle="Normalny 2"/>
    <tableColumn id="15" xr3:uid="{00000000-0010-0000-0000-00000F000000}" name="Dofinansowanie" totalsRowFunction="sum" dataDxfId="15" totalsRowDxfId="14" dataCellStyle="Normalny 2"/>
    <tableColumn id="16" xr3:uid="{00000000-0010-0000-0000-000010000000}" name="% dofinansowania" dataDxfId="13" totalsRowDxfId="12" dataCellStyle="Normalny 2"/>
    <tableColumn id="17" xr3:uid="{00000000-0010-0000-0000-000011000000}" name="Wartość ogółem" dataDxfId="11" totalsRowDxfId="10" dataCellStyle="Normalny 2"/>
    <tableColumn id="18" xr3:uid="{00000000-0010-0000-0000-000012000000}" name="Wkład UE" totalsRowFunction="sum" dataDxfId="9" totalsRowDxfId="8" dataCellStyle="Normalny 2"/>
    <tableColumn id="19" xr3:uid="{00000000-0010-0000-0000-000013000000}" name="Wkład własny" dataDxfId="7" totalsRowDxfId="6" dataCellStyle="Normalny 2"/>
    <tableColumn id="20" xr3:uid="{00000000-0010-0000-0000-000014000000}" name="Wydatki kwalifikowalne" dataDxfId="5" totalsRowDxfId="4" dataCellStyle="Normalny 2"/>
  </tableColumns>
  <tableStyleInfo name="TableStyleMedium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_Nabory" displayName="Tab_Nabory" ref="A1:B33" totalsRowShown="0" headerRowDxfId="3" tableBorderDxfId="2" headerRowCellStyle="Normalny 3">
  <autoFilter ref="A1:B33" xr:uid="{00000000-0009-0000-0100-000002000000}"/>
  <tableColumns count="2">
    <tableColumn id="3" xr3:uid="{00000000-0010-0000-0100-000003000000}" name="Numer naboru" dataDxfId="1" dataCellStyle="Normalny 3"/>
    <tableColumn id="4" xr3:uid="{00000000-0010-0000-0100-000004000000}" name="Budżet naboru" dataDxfId="0" dataCellStyle="Normalny 3"/>
  </tableColumns>
  <tableStyleInfo name="TableStyleMedium5"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unduszedlamazowsza.eu/nabory-wnioskow/9-2-uslugi-spoleczne-i-uslugi-opieki-zdrowotnej-poddzialania-9-2-2-zwiekszenie-dostepnosci-uslug-zdrowotnych-2/" TargetMode="External"/><Relationship Id="rId13" Type="http://schemas.openxmlformats.org/officeDocument/2006/relationships/hyperlink" Target="https://www.funduszedlamazowsza.eu/nabory-wnioskow/ix-wspieranie-wlaczenia-spolecznego-i-walka-z-ubostwem-dzialania-9-2-uslugi-spoleczne-i-uslugi-opieki-zdrowotnej-poddzialania-9-2-2-zwiekszenie-dostepnosci-uslug-zdrowotnych-rpma-09-02-02-ip-01-14/" TargetMode="External"/><Relationship Id="rId3" Type="http://schemas.openxmlformats.org/officeDocument/2006/relationships/hyperlink" Target="https://www.funduszedlamazowsza.eu/nabory-wnioskow/9-2-uslugi-spoleczne-i-uslugi-opieki-zdrowotnej-poddzialania-9-2-2-zwiekszenie-dostepnosci-uslug-zdrowotnych-wdrazanie-programow-wczesnego-wykrywania-wad-rozwojowych-i-rehabilitacji-dzieci-zagrozony/" TargetMode="External"/><Relationship Id="rId7" Type="http://schemas.openxmlformats.org/officeDocument/2006/relationships/hyperlink" Target="https://www.funduszedlamazowsza.eu/nabory-wnioskow/dzialanie-9-2-uslugi-spoleczne-i-uslugi-opieki-zdrowotnej-poddzialania-9-2-2-zwiekszenie-dostepnosci-uslug-zdrowotnych-program-badan-przesiewowych-sluchu-dla-uczniow-klas-pierwszych-szkol-podstawow/" TargetMode="External"/><Relationship Id="rId12" Type="http://schemas.openxmlformats.org/officeDocument/2006/relationships/hyperlink" Target="https://www.funduszedlamazowsza.eu/nabory-wnioskow/6-1-infrastruktura-ochrony-zdrowia-typ-projektow-inwestycje-w-infrastrukture-ochrony-zdrowia-wynikajace-ze-zdiagnozowanych-potrzeb-w-ramach-planow-inwestycyjnych-dla-subregionow-objetych-osi-prob/" TargetMode="External"/><Relationship Id="rId17" Type="http://schemas.openxmlformats.org/officeDocument/2006/relationships/printerSettings" Target="../printerSettings/printerSettings3.bin"/><Relationship Id="rId2" Type="http://schemas.openxmlformats.org/officeDocument/2006/relationships/hyperlink" Target="https://www.funduszedlamazowsza.eu/nabory-wnioskow/2-1-e-uslugi-2-1-1-e-uslugi-dla-mazowsza-typ-projektow-e-zdrowie/" TargetMode="External"/><Relationship Id="rId16" Type="http://schemas.openxmlformats.org/officeDocument/2006/relationships/hyperlink" Target="https://www.funduszedlamazowsza.eu/nabory-wnioskow/2-1-e-uslugi-poddzialanie-2-1-1-e-uslugi-dla-mazowsza-typu-projektow-informatyzacja-sluzby-zdrowia-wsparcie-aptek-szpitalnych-rpma-02-01-01-ip-01-14-087-18/" TargetMode="External"/><Relationship Id="rId1" Type="http://schemas.openxmlformats.org/officeDocument/2006/relationships/hyperlink" Target="https://www.funduszedlamazowsza.eu/nabory-wnioskow/6-1-infrastruktura-ochrony-zdrowia-typ-projektow-inwestycje-w-infrastrukture-ochrony-zdrowia-wynikajace-ze-zdiagnozowanych-potrzeb-konkurs-dla-podmiotow-leczniczych-dzialajacych-w-publicznym-syste/" TargetMode="External"/><Relationship Id="rId6" Type="http://schemas.openxmlformats.org/officeDocument/2006/relationships/hyperlink" Target="https://www.funduszedlamazowsza.eu/nabory-wnioskow/dzialania-9-2-uslugi-spoleczne-i-uslugi-opieki-zdrowotnej-poddzialania-9-2-2-zwiekszenie-dostepnosci-uslug-zdrowotnych-praca-z-dzieckiem-z-zaburzeniami-autyzmu-w-srodowisku-domowym-rpma-09-02-02-i/" TargetMode="External"/><Relationship Id="rId11" Type="http://schemas.openxmlformats.org/officeDocument/2006/relationships/hyperlink" Target="https://www.funduszedlamazowsza.eu/nabory-wnioskow/2-1-e-uslugi-poddzialania-2-1-2-e-uslugi-dla-mazowsza-w-ramach-zit-typu-projektow-informatyzacja-sluzby-zdrowia-na-terenie-warszawskiego-obszaru-funkcjonalnego-rpma-02-01-02-ip-01-14-07/" TargetMode="External"/><Relationship Id="rId5" Type="http://schemas.openxmlformats.org/officeDocument/2006/relationships/hyperlink" Target="https://www.funduszedlamazowsza.eu/nabory-wnioskow/9-2-2-wsparcie-deinstytucjonalizacji-opieki-nad-osobami-zaleznymi-poprzez-rozwoj-alternatywnych-form-opieki-nad-osobami-niesamodzielnymi-w-tym-osobami-starszymi/" TargetMode="External"/><Relationship Id="rId15" Type="http://schemas.openxmlformats.org/officeDocument/2006/relationships/hyperlink" Target="https://www.funduszedlamazowsza.eu/nabory-wnioskow/9-2-uslugi-spoleczne-i-uslugi-opieki-zdrowotnej-poddzialanie-9-2-2-zwiekszenie-dostepnosci-uslug-zdrowotnych-nr-rpma-09-02-02-ip-01-14-082-19/" TargetMode="External"/><Relationship Id="rId10" Type="http://schemas.openxmlformats.org/officeDocument/2006/relationships/hyperlink" Target="https://www.funduszedlamazowsza.eu/nabory-wnioskow/9-2-uslugi-spoleczne-i-uslugi-opieki-zdrowotnej-poddzialanie-9-2-2-zwiekszenie-dostepnosci-uslug-zdrowotnych-rpma-09-02-02-ip-01-14-075-18/" TargetMode="External"/><Relationship Id="rId4" Type="http://schemas.openxmlformats.org/officeDocument/2006/relationships/hyperlink" Target="https://www.funduszedlamazowsza.eu/nabory-wnioskow/9-2-uslugi-spoleczne-i-uslugi-opieki-zdrowotnej-poddzialania-9-2-2-zwiekszenie-dostepnosci-uslug-zdrowotnych-konkursu-nr-rpma-09-02-02-ip-01-14-060-17/" TargetMode="External"/><Relationship Id="rId9" Type="http://schemas.openxmlformats.org/officeDocument/2006/relationships/hyperlink" Target="https://www.funduszedlamazowsza.eu/nabory-wnioskow/9-2-uslugi-spoleczne-i-uslugi-opieki-zdrowotnej-poddzialanie-9-2-2-zwiekszenie-dostepnosci-uslug-zdrowotnych-rpma-09-02-02-ip-01-14-074-18/" TargetMode="External"/><Relationship Id="rId14" Type="http://schemas.openxmlformats.org/officeDocument/2006/relationships/hyperlink" Target="https://www.funduszedlamazowsza.eu/nabory-wnioskow/9-2-uslugi-spoleczne-i-uslugi-opieki-zdrowotnej-poddzialania-9-2-2-zwiekszenie-dostepnosci-uslug-zdrowotnych-rpma-09-02-02-ip-01-14-087-19/"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6"/>
  <sheetViews>
    <sheetView workbookViewId="0">
      <selection activeCell="D11" sqref="D11:D12"/>
    </sheetView>
  </sheetViews>
  <sheetFormatPr defaultRowHeight="15" x14ac:dyDescent="0.25"/>
  <cols>
    <col min="1" max="1" width="19.140625" customWidth="1"/>
    <col min="2" max="2" width="29.140625" customWidth="1"/>
    <col min="3" max="3" width="17.5703125" bestFit="1" customWidth="1"/>
    <col min="4" max="4" width="26.28515625" customWidth="1"/>
    <col min="5" max="5" width="13" style="22" customWidth="1"/>
    <col min="6" max="6" width="13" customWidth="1"/>
    <col min="7" max="9" width="18.28515625" customWidth="1"/>
    <col min="10" max="14" width="20.7109375" customWidth="1"/>
  </cols>
  <sheetData>
    <row r="1" spans="1:14" ht="24.75" customHeight="1" x14ac:dyDescent="0.25">
      <c r="A1" s="4" t="s">
        <v>28</v>
      </c>
      <c r="B1" s="4" t="s">
        <v>152</v>
      </c>
      <c r="C1" s="8"/>
      <c r="D1" s="8"/>
      <c r="E1"/>
    </row>
    <row r="2" spans="1:14" ht="27" customHeight="1" x14ac:dyDescent="0.25">
      <c r="A2" s="4"/>
      <c r="C2" s="26"/>
      <c r="D2" s="26"/>
      <c r="E2" s="26"/>
      <c r="F2" s="26"/>
      <c r="G2" s="26"/>
      <c r="H2" s="26"/>
      <c r="I2" s="26"/>
      <c r="J2" s="26"/>
      <c r="K2" s="26"/>
      <c r="L2" s="26"/>
      <c r="M2" s="26"/>
      <c r="N2" s="26"/>
    </row>
    <row r="3" spans="1:14" ht="27" customHeight="1" thickBot="1" x14ac:dyDescent="0.35">
      <c r="A3" s="4" t="s">
        <v>194</v>
      </c>
      <c r="B3" s="27"/>
      <c r="C3" s="28"/>
      <c r="D3" s="28"/>
      <c r="E3" s="28"/>
      <c r="F3" s="26"/>
      <c r="G3" s="134" t="s">
        <v>193</v>
      </c>
      <c r="H3" s="134"/>
      <c r="I3" s="134"/>
      <c r="J3" s="134"/>
      <c r="K3" s="134"/>
      <c r="L3" s="134"/>
      <c r="M3" s="134"/>
      <c r="N3" s="134"/>
    </row>
    <row r="4" spans="1:14" s="34" customFormat="1" ht="25.5" customHeight="1" x14ac:dyDescent="0.25">
      <c r="A4" s="130" t="s">
        <v>188</v>
      </c>
      <c r="B4" s="132" t="s">
        <v>187</v>
      </c>
      <c r="C4" s="132" t="s">
        <v>186</v>
      </c>
      <c r="D4" s="132" t="s">
        <v>185</v>
      </c>
      <c r="E4" s="132" t="s">
        <v>184</v>
      </c>
      <c r="F4" s="132" t="s">
        <v>183</v>
      </c>
      <c r="G4" s="135" t="s">
        <v>192</v>
      </c>
      <c r="H4" s="136"/>
      <c r="I4" s="135" t="s">
        <v>191</v>
      </c>
      <c r="J4" s="137"/>
      <c r="K4" s="137"/>
      <c r="L4" s="136"/>
      <c r="M4" s="132" t="s">
        <v>181</v>
      </c>
      <c r="N4" s="132" t="s">
        <v>204</v>
      </c>
    </row>
    <row r="5" spans="1:14" s="24" customFormat="1" ht="81.75" customHeight="1" x14ac:dyDescent="0.2">
      <c r="A5" s="131"/>
      <c r="B5" s="133"/>
      <c r="C5" s="133"/>
      <c r="D5" s="133"/>
      <c r="E5" s="133"/>
      <c r="F5" s="133"/>
      <c r="G5" s="29" t="s">
        <v>200</v>
      </c>
      <c r="H5" s="29" t="s">
        <v>201</v>
      </c>
      <c r="I5" s="29" t="s">
        <v>182</v>
      </c>
      <c r="J5" s="29" t="s">
        <v>202</v>
      </c>
      <c r="K5" s="29" t="s">
        <v>205</v>
      </c>
      <c r="L5" s="29" t="s">
        <v>203</v>
      </c>
      <c r="M5" s="133"/>
      <c r="N5" s="133"/>
    </row>
    <row r="6" spans="1:14" s="34" customFormat="1" x14ac:dyDescent="0.25">
      <c r="A6" s="35">
        <v>1</v>
      </c>
      <c r="B6" s="19">
        <v>2</v>
      </c>
      <c r="C6" s="19">
        <v>3</v>
      </c>
      <c r="D6" s="19">
        <v>4</v>
      </c>
      <c r="E6" s="19">
        <v>5</v>
      </c>
      <c r="F6" s="19">
        <v>6</v>
      </c>
      <c r="G6" s="19">
        <v>7</v>
      </c>
      <c r="H6" s="19">
        <v>8</v>
      </c>
      <c r="I6" s="19" t="s">
        <v>190</v>
      </c>
      <c r="J6" s="19">
        <v>10</v>
      </c>
      <c r="K6" s="19">
        <v>11</v>
      </c>
      <c r="L6" s="19">
        <v>12</v>
      </c>
      <c r="M6" s="19">
        <v>13</v>
      </c>
      <c r="N6" s="19" t="s">
        <v>189</v>
      </c>
    </row>
    <row r="7" spans="1:14" x14ac:dyDescent="0.25">
      <c r="A7" s="36" t="s">
        <v>179</v>
      </c>
      <c r="B7" s="128" t="s">
        <v>178</v>
      </c>
      <c r="C7" s="30" t="s">
        <v>163</v>
      </c>
      <c r="D7" s="101" t="s">
        <v>180</v>
      </c>
      <c r="E7" s="31" t="s">
        <v>164</v>
      </c>
      <c r="F7" s="30" t="s">
        <v>176</v>
      </c>
      <c r="G7" s="94">
        <v>66105511</v>
      </c>
      <c r="H7" s="95">
        <v>0</v>
      </c>
      <c r="I7" s="94">
        <f>J7+K7+L7</f>
        <v>11011790</v>
      </c>
      <c r="J7" s="94">
        <v>0</v>
      </c>
      <c r="K7" s="94">
        <v>10304680</v>
      </c>
      <c r="L7" s="94">
        <v>707110</v>
      </c>
      <c r="M7" s="94">
        <v>18976250</v>
      </c>
      <c r="N7" s="94">
        <f>G7+H7+I7+M7</f>
        <v>96093551</v>
      </c>
    </row>
    <row r="8" spans="1:14" ht="24.75" x14ac:dyDescent="0.25">
      <c r="A8" s="36" t="s">
        <v>179</v>
      </c>
      <c r="B8" s="128" t="s">
        <v>178</v>
      </c>
      <c r="C8" s="30" t="s">
        <v>162</v>
      </c>
      <c r="D8" s="101" t="s">
        <v>177</v>
      </c>
      <c r="E8" s="31" t="s">
        <v>164</v>
      </c>
      <c r="F8" s="30" t="s">
        <v>176</v>
      </c>
      <c r="G8" s="94">
        <v>3014418</v>
      </c>
      <c r="H8" s="95">
        <v>0</v>
      </c>
      <c r="I8" s="94">
        <f t="shared" ref="I8:I10" si="0">J8+K8+L8</f>
        <v>469894</v>
      </c>
      <c r="J8" s="94">
        <v>0</v>
      </c>
      <c r="K8" s="94">
        <v>469894</v>
      </c>
      <c r="L8" s="94">
        <v>0</v>
      </c>
      <c r="M8" s="94">
        <v>0</v>
      </c>
      <c r="N8" s="94">
        <f>G8+H8+I8+M8</f>
        <v>3484312</v>
      </c>
    </row>
    <row r="9" spans="1:14" ht="24.75" x14ac:dyDescent="0.25">
      <c r="A9" s="36" t="s">
        <v>174</v>
      </c>
      <c r="B9" s="128" t="s">
        <v>175</v>
      </c>
      <c r="C9" s="30" t="s">
        <v>174</v>
      </c>
      <c r="D9" s="101" t="s">
        <v>173</v>
      </c>
      <c r="E9" s="33" t="s">
        <v>172</v>
      </c>
      <c r="F9" s="30" t="s">
        <v>171</v>
      </c>
      <c r="G9" s="94">
        <v>69894051</v>
      </c>
      <c r="H9" s="94">
        <v>0</v>
      </c>
      <c r="I9" s="94">
        <f t="shared" si="0"/>
        <v>6989405</v>
      </c>
      <c r="J9" s="94">
        <v>3219383</v>
      </c>
      <c r="K9" s="94">
        <v>3770022</v>
      </c>
      <c r="L9" s="94">
        <v>0</v>
      </c>
      <c r="M9" s="94">
        <v>34311625</v>
      </c>
      <c r="N9" s="94">
        <f>G9+H9+I9+M9</f>
        <v>111195081</v>
      </c>
    </row>
    <row r="10" spans="1:14" ht="25.5" thickBot="1" x14ac:dyDescent="0.3">
      <c r="A10" s="37" t="s">
        <v>170</v>
      </c>
      <c r="B10" s="129" t="s">
        <v>169</v>
      </c>
      <c r="C10" s="38" t="s">
        <v>168</v>
      </c>
      <c r="D10" s="105" t="s">
        <v>167</v>
      </c>
      <c r="E10" s="39" t="s">
        <v>166</v>
      </c>
      <c r="F10" s="38" t="s">
        <v>165</v>
      </c>
      <c r="G10" s="96">
        <v>0</v>
      </c>
      <c r="H10" s="97">
        <v>53927466</v>
      </c>
      <c r="I10" s="97">
        <f t="shared" si="0"/>
        <v>8763213</v>
      </c>
      <c r="J10" s="97">
        <v>8763213</v>
      </c>
      <c r="K10" s="97">
        <v>0</v>
      </c>
      <c r="L10" s="97">
        <v>0</v>
      </c>
      <c r="M10" s="97">
        <v>6740933</v>
      </c>
      <c r="N10" s="97">
        <f>G10+H10+I10+M10</f>
        <v>69431612</v>
      </c>
    </row>
    <row r="11" spans="1:14" x14ac:dyDescent="0.25">
      <c r="E11"/>
      <c r="G11" s="25"/>
    </row>
    <row r="16" spans="1:14" x14ac:dyDescent="0.25">
      <c r="E16" s="23"/>
      <c r="H16" s="24"/>
      <c r="I16" s="24"/>
    </row>
  </sheetData>
  <mergeCells count="11">
    <mergeCell ref="G3:N3"/>
    <mergeCell ref="G4:H4"/>
    <mergeCell ref="I4:L4"/>
    <mergeCell ref="F4:F5"/>
    <mergeCell ref="M4:M5"/>
    <mergeCell ref="N4:N5"/>
    <mergeCell ref="A4:A5"/>
    <mergeCell ref="B4:B5"/>
    <mergeCell ref="C4:C5"/>
    <mergeCell ref="D4:D5"/>
    <mergeCell ref="E4:E5"/>
  </mergeCells>
  <pageMargins left="0.51181102362204722" right="0.51181102362204722" top="0.74803149606299213" bottom="0.74803149606299213" header="0.31496062992125984" footer="0.31496062992125984"/>
  <pageSetup paperSize="8"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32"/>
  <sheetViews>
    <sheetView tabSelected="1" workbookViewId="0">
      <selection activeCell="B7" sqref="B7"/>
    </sheetView>
  </sheetViews>
  <sheetFormatPr defaultRowHeight="12" x14ac:dyDescent="0.2"/>
  <cols>
    <col min="1" max="1" width="14.42578125" style="3" customWidth="1"/>
    <col min="2" max="2" width="16.85546875" style="1" customWidth="1"/>
    <col min="3" max="3" width="6.85546875" style="1" customWidth="1"/>
    <col min="4" max="4" width="17.140625" style="2" customWidth="1"/>
    <col min="5" max="5" width="35.28515625" style="2" customWidth="1"/>
    <col min="6" max="6" width="16.5703125" style="2" customWidth="1"/>
    <col min="7" max="7" width="14" style="2" bestFit="1" customWidth="1"/>
    <col min="8" max="8" width="15.42578125" style="2" bestFit="1" customWidth="1"/>
    <col min="9" max="9" width="11.7109375" style="5" customWidth="1"/>
    <col min="10" max="10" width="18.7109375" style="5" customWidth="1"/>
    <col min="11" max="11" width="10.7109375" style="2" customWidth="1"/>
    <col min="12" max="12" width="15.85546875" style="2" customWidth="1"/>
    <col min="13" max="13" width="12.28515625" style="20" bestFit="1" customWidth="1"/>
    <col min="14" max="16384" width="9.140625" style="2"/>
  </cols>
  <sheetData>
    <row r="1" spans="1:13" x14ac:dyDescent="0.2">
      <c r="A1" s="4" t="s">
        <v>152</v>
      </c>
    </row>
    <row r="3" spans="1:13" x14ac:dyDescent="0.2">
      <c r="A3" s="6" t="s">
        <v>207</v>
      </c>
      <c r="B3" s="7"/>
      <c r="C3" s="7"/>
      <c r="D3" s="8"/>
      <c r="E3" s="8"/>
    </row>
    <row r="4" spans="1:13" ht="7.5" customHeight="1" thickBot="1" x14ac:dyDescent="0.25"/>
    <row r="5" spans="1:13" s="9" customFormat="1" ht="108" x14ac:dyDescent="0.25">
      <c r="A5" s="42" t="s">
        <v>2</v>
      </c>
      <c r="B5" s="43" t="s">
        <v>3</v>
      </c>
      <c r="C5" s="43" t="s">
        <v>4</v>
      </c>
      <c r="D5" s="43" t="s">
        <v>5</v>
      </c>
      <c r="E5" s="43" t="s">
        <v>6</v>
      </c>
      <c r="F5" s="43" t="s">
        <v>7</v>
      </c>
      <c r="G5" s="43" t="s">
        <v>8</v>
      </c>
      <c r="H5" s="43" t="s">
        <v>9</v>
      </c>
      <c r="I5" s="43" t="s">
        <v>10</v>
      </c>
      <c r="J5" s="43" t="s">
        <v>11</v>
      </c>
      <c r="K5" s="43" t="s">
        <v>206</v>
      </c>
      <c r="M5" s="21"/>
    </row>
    <row r="6" spans="1:13" x14ac:dyDescent="0.2">
      <c r="A6" s="44" t="s">
        <v>38</v>
      </c>
      <c r="B6" s="10" t="s">
        <v>48</v>
      </c>
      <c r="C6" s="10" t="s">
        <v>31</v>
      </c>
      <c r="D6" s="10" t="s">
        <v>45</v>
      </c>
      <c r="E6" s="10" t="s">
        <v>49</v>
      </c>
      <c r="F6" s="41">
        <v>92487200</v>
      </c>
      <c r="G6" s="41">
        <v>23121800</v>
      </c>
      <c r="H6" s="10" t="s">
        <v>150</v>
      </c>
      <c r="I6" s="10" t="s">
        <v>50</v>
      </c>
      <c r="J6" s="10" t="s">
        <v>51</v>
      </c>
      <c r="K6" s="11">
        <v>2015</v>
      </c>
    </row>
    <row r="7" spans="1:13" ht="84" x14ac:dyDescent="0.2">
      <c r="A7" s="44" t="s">
        <v>38</v>
      </c>
      <c r="B7" s="10" t="s">
        <v>52</v>
      </c>
      <c r="C7" s="10" t="s">
        <v>31</v>
      </c>
      <c r="D7" s="10" t="s">
        <v>45</v>
      </c>
      <c r="E7" s="10" t="s">
        <v>53</v>
      </c>
      <c r="F7" s="41">
        <v>23375000</v>
      </c>
      <c r="G7" s="41">
        <v>5843750</v>
      </c>
      <c r="H7" s="10" t="s">
        <v>54</v>
      </c>
      <c r="I7" s="10" t="s">
        <v>55</v>
      </c>
      <c r="J7" s="10" t="s">
        <v>36</v>
      </c>
      <c r="K7" s="11">
        <v>2016</v>
      </c>
    </row>
    <row r="8" spans="1:13" ht="24" x14ac:dyDescent="0.2">
      <c r="A8" s="44" t="s">
        <v>35</v>
      </c>
      <c r="B8" s="10" t="s">
        <v>56</v>
      </c>
      <c r="C8" s="10" t="s">
        <v>31</v>
      </c>
      <c r="D8" s="10" t="s">
        <v>57</v>
      </c>
      <c r="E8" s="10" t="s">
        <v>58</v>
      </c>
      <c r="F8" s="41">
        <v>74924971.310000002</v>
      </c>
      <c r="G8" s="41">
        <v>18731242.829999998</v>
      </c>
      <c r="H8" s="10" t="s">
        <v>59</v>
      </c>
      <c r="I8" s="10" t="s">
        <v>55</v>
      </c>
      <c r="J8" s="10" t="s">
        <v>36</v>
      </c>
      <c r="K8" s="11">
        <v>2016</v>
      </c>
    </row>
    <row r="9" spans="1:13" ht="48" x14ac:dyDescent="0.2">
      <c r="A9" s="44" t="s">
        <v>33</v>
      </c>
      <c r="B9" s="10" t="s">
        <v>60</v>
      </c>
      <c r="C9" s="10" t="s">
        <v>31</v>
      </c>
      <c r="D9" s="10" t="s">
        <v>43</v>
      </c>
      <c r="E9" s="10" t="s">
        <v>61</v>
      </c>
      <c r="F9" s="41">
        <v>6784000</v>
      </c>
      <c r="G9" s="41">
        <v>1696000</v>
      </c>
      <c r="H9" s="10" t="s">
        <v>59</v>
      </c>
      <c r="I9" s="10" t="s">
        <v>55</v>
      </c>
      <c r="J9" s="10" t="s">
        <v>36</v>
      </c>
      <c r="K9" s="11">
        <v>2016</v>
      </c>
    </row>
    <row r="10" spans="1:13" ht="36" x14ac:dyDescent="0.2">
      <c r="A10" s="44" t="s">
        <v>33</v>
      </c>
      <c r="B10" s="10" t="s">
        <v>62</v>
      </c>
      <c r="C10" s="10" t="s">
        <v>31</v>
      </c>
      <c r="D10" s="10" t="s">
        <v>32</v>
      </c>
      <c r="E10" s="10" t="s">
        <v>95</v>
      </c>
      <c r="F10" s="41">
        <v>11843418.199999999</v>
      </c>
      <c r="G10" s="41">
        <v>2960854.55</v>
      </c>
      <c r="H10" s="10" t="s">
        <v>59</v>
      </c>
      <c r="I10" s="10" t="s">
        <v>55</v>
      </c>
      <c r="J10" s="10" t="s">
        <v>36</v>
      </c>
      <c r="K10" s="11">
        <v>2016</v>
      </c>
    </row>
    <row r="11" spans="1:13" ht="48" x14ac:dyDescent="0.2">
      <c r="A11" s="44" t="s">
        <v>33</v>
      </c>
      <c r="B11" s="10" t="s">
        <v>63</v>
      </c>
      <c r="C11" s="10" t="s">
        <v>31</v>
      </c>
      <c r="D11" s="10" t="s">
        <v>43</v>
      </c>
      <c r="E11" s="10" t="s">
        <v>64</v>
      </c>
      <c r="F11" s="41">
        <v>9559000</v>
      </c>
      <c r="G11" s="41">
        <v>2389750</v>
      </c>
      <c r="H11" s="10" t="s">
        <v>59</v>
      </c>
      <c r="I11" s="10" t="s">
        <v>55</v>
      </c>
      <c r="J11" s="10" t="s">
        <v>36</v>
      </c>
      <c r="K11" s="11">
        <v>2016</v>
      </c>
    </row>
    <row r="12" spans="1:13" ht="60" x14ac:dyDescent="0.2">
      <c r="A12" s="44" t="s">
        <v>33</v>
      </c>
      <c r="B12" s="10" t="s">
        <v>65</v>
      </c>
      <c r="C12" s="10" t="s">
        <v>31</v>
      </c>
      <c r="D12" s="10" t="s">
        <v>43</v>
      </c>
      <c r="E12" s="10" t="s">
        <v>66</v>
      </c>
      <c r="F12" s="41">
        <v>35500000</v>
      </c>
      <c r="G12" s="41">
        <v>8875000</v>
      </c>
      <c r="H12" s="10" t="s">
        <v>39</v>
      </c>
      <c r="I12" s="10" t="s">
        <v>67</v>
      </c>
      <c r="J12" s="10" t="s">
        <v>40</v>
      </c>
      <c r="K12" s="11">
        <v>2017</v>
      </c>
    </row>
    <row r="13" spans="1:13" ht="48" x14ac:dyDescent="0.2">
      <c r="A13" s="44" t="s">
        <v>33</v>
      </c>
      <c r="B13" s="10" t="s">
        <v>68</v>
      </c>
      <c r="C13" s="10" t="s">
        <v>31</v>
      </c>
      <c r="D13" s="10" t="s">
        <v>34</v>
      </c>
      <c r="E13" s="10" t="s">
        <v>69</v>
      </c>
      <c r="F13" s="41">
        <v>33624258</v>
      </c>
      <c r="G13" s="41">
        <v>8406064</v>
      </c>
      <c r="H13" s="10" t="s">
        <v>39</v>
      </c>
      <c r="I13" s="10" t="s">
        <v>67</v>
      </c>
      <c r="J13" s="10" t="s">
        <v>40</v>
      </c>
      <c r="K13" s="11">
        <v>2017</v>
      </c>
    </row>
    <row r="14" spans="1:13" ht="48" x14ac:dyDescent="0.2">
      <c r="A14" s="44" t="s">
        <v>35</v>
      </c>
      <c r="B14" s="10" t="s">
        <v>70</v>
      </c>
      <c r="C14" s="10" t="s">
        <v>31</v>
      </c>
      <c r="D14" s="10" t="s">
        <v>96</v>
      </c>
      <c r="E14" s="10" t="s">
        <v>71</v>
      </c>
      <c r="F14" s="41">
        <v>76628058.890000001</v>
      </c>
      <c r="G14" s="41">
        <v>19157013.874278009</v>
      </c>
      <c r="H14" s="10" t="s">
        <v>72</v>
      </c>
      <c r="I14" s="10" t="s">
        <v>73</v>
      </c>
      <c r="J14" s="10" t="s">
        <v>74</v>
      </c>
      <c r="K14" s="11">
        <v>2017</v>
      </c>
    </row>
    <row r="15" spans="1:13" x14ac:dyDescent="0.2">
      <c r="A15" s="44" t="s">
        <v>35</v>
      </c>
      <c r="B15" s="10" t="s">
        <v>75</v>
      </c>
      <c r="C15" s="10" t="s">
        <v>31</v>
      </c>
      <c r="D15" s="10" t="s">
        <v>37</v>
      </c>
      <c r="E15" s="10" t="s">
        <v>76</v>
      </c>
      <c r="F15" s="41">
        <v>33877360.299999997</v>
      </c>
      <c r="G15" s="41">
        <v>8469340.0999999996</v>
      </c>
      <c r="H15" s="10" t="s">
        <v>72</v>
      </c>
      <c r="I15" s="10" t="s">
        <v>73</v>
      </c>
      <c r="J15" s="10" t="s">
        <v>74</v>
      </c>
      <c r="K15" s="11">
        <v>2017</v>
      </c>
    </row>
    <row r="16" spans="1:13" ht="48" x14ac:dyDescent="0.2">
      <c r="A16" s="44" t="s">
        <v>35</v>
      </c>
      <c r="B16" s="10" t="s">
        <v>77</v>
      </c>
      <c r="C16" s="10" t="s">
        <v>159</v>
      </c>
      <c r="D16" s="10" t="s">
        <v>57</v>
      </c>
      <c r="E16" s="10" t="s">
        <v>78</v>
      </c>
      <c r="F16" s="41">
        <v>95836704.769999996</v>
      </c>
      <c r="G16" s="41">
        <v>41299339.729999997</v>
      </c>
      <c r="H16" s="10" t="s">
        <v>161</v>
      </c>
      <c r="I16" s="10" t="s">
        <v>73</v>
      </c>
      <c r="J16" s="10" t="s">
        <v>74</v>
      </c>
      <c r="K16" s="11">
        <v>2017</v>
      </c>
    </row>
    <row r="17" spans="1:11" ht="48" x14ac:dyDescent="0.2">
      <c r="A17" s="44" t="s">
        <v>33</v>
      </c>
      <c r="B17" s="10" t="s">
        <v>79</v>
      </c>
      <c r="C17" s="10" t="s">
        <v>31</v>
      </c>
      <c r="D17" s="10" t="s">
        <v>43</v>
      </c>
      <c r="E17" s="10" t="s">
        <v>80</v>
      </c>
      <c r="F17" s="41">
        <v>1384500</v>
      </c>
      <c r="G17" s="41">
        <v>346125</v>
      </c>
      <c r="H17" s="10" t="s">
        <v>72</v>
      </c>
      <c r="I17" s="10" t="s">
        <v>81</v>
      </c>
      <c r="J17" s="10" t="s">
        <v>44</v>
      </c>
      <c r="K17" s="11">
        <v>2017</v>
      </c>
    </row>
    <row r="18" spans="1:11" ht="48" x14ac:dyDescent="0.2">
      <c r="A18" s="44" t="s">
        <v>33</v>
      </c>
      <c r="B18" s="10" t="s">
        <v>82</v>
      </c>
      <c r="C18" s="10" t="s">
        <v>31</v>
      </c>
      <c r="D18" s="10" t="s">
        <v>43</v>
      </c>
      <c r="E18" s="10" t="s">
        <v>64</v>
      </c>
      <c r="F18" s="41">
        <v>5325000</v>
      </c>
      <c r="G18" s="41">
        <v>1331250</v>
      </c>
      <c r="H18" s="10" t="s">
        <v>72</v>
      </c>
      <c r="I18" s="10" t="s">
        <v>81</v>
      </c>
      <c r="J18" s="10" t="s">
        <v>44</v>
      </c>
      <c r="K18" s="11">
        <v>2017</v>
      </c>
    </row>
    <row r="19" spans="1:11" ht="36" x14ac:dyDescent="0.2">
      <c r="A19" s="44" t="s">
        <v>33</v>
      </c>
      <c r="B19" s="10" t="s">
        <v>83</v>
      </c>
      <c r="C19" s="10" t="s">
        <v>31</v>
      </c>
      <c r="D19" s="10" t="s">
        <v>43</v>
      </c>
      <c r="E19" s="10" t="s">
        <v>84</v>
      </c>
      <c r="F19" s="41">
        <v>35939888.109999999</v>
      </c>
      <c r="G19" s="41">
        <v>8984972.0275000017</v>
      </c>
      <c r="H19" s="10" t="s">
        <v>42</v>
      </c>
      <c r="I19" s="10" t="s">
        <v>85</v>
      </c>
      <c r="J19" s="10" t="s">
        <v>86</v>
      </c>
      <c r="K19" s="11">
        <v>2017</v>
      </c>
    </row>
    <row r="20" spans="1:11" ht="84" x14ac:dyDescent="0.2">
      <c r="A20" s="44" t="s">
        <v>33</v>
      </c>
      <c r="B20" s="10" t="s">
        <v>87</v>
      </c>
      <c r="C20" s="10" t="s">
        <v>31</v>
      </c>
      <c r="D20" s="10" t="s">
        <v>34</v>
      </c>
      <c r="E20" s="10" t="s">
        <v>88</v>
      </c>
      <c r="F20" s="41">
        <v>14731534.4</v>
      </c>
      <c r="G20" s="41">
        <v>3682883.6</v>
      </c>
      <c r="H20" s="10" t="s">
        <v>41</v>
      </c>
      <c r="I20" s="10" t="s">
        <v>85</v>
      </c>
      <c r="J20" s="10" t="s">
        <v>86</v>
      </c>
      <c r="K20" s="11">
        <v>2017</v>
      </c>
    </row>
    <row r="21" spans="1:11" ht="24" x14ac:dyDescent="0.2">
      <c r="A21" s="44" t="s">
        <v>38</v>
      </c>
      <c r="B21" s="10" t="s">
        <v>89</v>
      </c>
      <c r="C21" s="10" t="s">
        <v>31</v>
      </c>
      <c r="D21" s="10" t="s">
        <v>45</v>
      </c>
      <c r="E21" s="10" t="s">
        <v>90</v>
      </c>
      <c r="F21" s="41">
        <v>6936369.8499999996</v>
      </c>
      <c r="G21" s="41">
        <v>1734092.46</v>
      </c>
      <c r="H21" s="10" t="s">
        <v>97</v>
      </c>
      <c r="I21" s="10" t="s">
        <v>85</v>
      </c>
      <c r="J21" s="10" t="s">
        <v>86</v>
      </c>
      <c r="K21" s="11">
        <v>2017</v>
      </c>
    </row>
    <row r="22" spans="1:11" x14ac:dyDescent="0.2">
      <c r="A22" s="44" t="s">
        <v>33</v>
      </c>
      <c r="B22" s="10" t="s">
        <v>91</v>
      </c>
      <c r="C22" s="10" t="s">
        <v>31</v>
      </c>
      <c r="D22" s="10" t="s">
        <v>34</v>
      </c>
      <c r="E22" s="10" t="s">
        <v>92</v>
      </c>
      <c r="F22" s="41">
        <v>7552616.3600000003</v>
      </c>
      <c r="G22" s="41">
        <v>1888154.0900000003</v>
      </c>
      <c r="H22" s="10" t="s">
        <v>93</v>
      </c>
      <c r="I22" s="10" t="s">
        <v>94</v>
      </c>
      <c r="J22" s="10" t="s">
        <v>46</v>
      </c>
      <c r="K22" s="11">
        <v>2018</v>
      </c>
    </row>
    <row r="23" spans="1:11" x14ac:dyDescent="0.2">
      <c r="A23" s="44" t="s">
        <v>33</v>
      </c>
      <c r="B23" s="10" t="s">
        <v>98</v>
      </c>
      <c r="C23" s="10" t="s">
        <v>31</v>
      </c>
      <c r="D23" s="10" t="s">
        <v>34</v>
      </c>
      <c r="E23" s="10" t="s">
        <v>92</v>
      </c>
      <c r="F23" s="41">
        <v>30317494</v>
      </c>
      <c r="G23" s="41">
        <v>7579373.5</v>
      </c>
      <c r="H23" s="10" t="s">
        <v>99</v>
      </c>
      <c r="I23" s="10" t="s">
        <v>100</v>
      </c>
      <c r="J23" s="10" t="s">
        <v>101</v>
      </c>
      <c r="K23" s="11">
        <v>2018</v>
      </c>
    </row>
    <row r="24" spans="1:11" ht="36" x14ac:dyDescent="0.2">
      <c r="A24" s="44" t="s">
        <v>33</v>
      </c>
      <c r="B24" s="10" t="s">
        <v>102</v>
      </c>
      <c r="C24" s="10" t="s">
        <v>31</v>
      </c>
      <c r="D24" s="10" t="s">
        <v>43</v>
      </c>
      <c r="E24" s="10" t="s">
        <v>103</v>
      </c>
      <c r="F24" s="41">
        <v>49590635</v>
      </c>
      <c r="G24" s="41">
        <v>12397658.75</v>
      </c>
      <c r="H24" s="10" t="s">
        <v>99</v>
      </c>
      <c r="I24" s="10" t="s">
        <v>100</v>
      </c>
      <c r="J24" s="10" t="s">
        <v>101</v>
      </c>
      <c r="K24" s="11">
        <v>2018</v>
      </c>
    </row>
    <row r="25" spans="1:11" ht="23.25" customHeight="1" x14ac:dyDescent="0.2">
      <c r="A25" s="44" t="s">
        <v>38</v>
      </c>
      <c r="B25" s="10" t="s">
        <v>104</v>
      </c>
      <c r="C25" s="10" t="s">
        <v>31</v>
      </c>
      <c r="D25" s="10" t="s">
        <v>45</v>
      </c>
      <c r="E25" s="10" t="s">
        <v>105</v>
      </c>
      <c r="F25" s="41">
        <v>7100000</v>
      </c>
      <c r="G25" s="41">
        <v>1775000</v>
      </c>
      <c r="H25" s="10" t="s">
        <v>106</v>
      </c>
      <c r="I25" s="10" t="s">
        <v>107</v>
      </c>
      <c r="J25" s="10" t="s">
        <v>108</v>
      </c>
      <c r="K25" s="11">
        <v>2018</v>
      </c>
    </row>
    <row r="26" spans="1:11" ht="36" x14ac:dyDescent="0.2">
      <c r="A26" s="44" t="s">
        <v>33</v>
      </c>
      <c r="B26" s="10" t="s">
        <v>153</v>
      </c>
      <c r="C26" s="10" t="s">
        <v>31</v>
      </c>
      <c r="D26" s="10" t="s">
        <v>32</v>
      </c>
      <c r="E26" s="10" t="s">
        <v>154</v>
      </c>
      <c r="F26" s="41">
        <v>12142382.699999999</v>
      </c>
      <c r="G26" s="41">
        <v>3035595.68</v>
      </c>
      <c r="H26" s="10" t="s">
        <v>155</v>
      </c>
      <c r="I26" s="10" t="s">
        <v>156</v>
      </c>
      <c r="J26" s="10" t="s">
        <v>157</v>
      </c>
      <c r="K26" s="11">
        <v>2019</v>
      </c>
    </row>
    <row r="27" spans="1:11" x14ac:dyDescent="0.2">
      <c r="A27" s="44" t="s">
        <v>38</v>
      </c>
      <c r="B27" s="10" t="s">
        <v>158</v>
      </c>
      <c r="C27" s="10" t="s">
        <v>159</v>
      </c>
      <c r="D27" s="10" t="s">
        <v>45</v>
      </c>
      <c r="E27" s="10" t="s">
        <v>160</v>
      </c>
      <c r="F27" s="41">
        <v>67450000</v>
      </c>
      <c r="G27" s="41">
        <v>16862500</v>
      </c>
      <c r="H27" s="10" t="s">
        <v>155</v>
      </c>
      <c r="I27" s="10" t="s">
        <v>156</v>
      </c>
      <c r="J27" s="10" t="s">
        <v>157</v>
      </c>
      <c r="K27" s="11">
        <v>2019</v>
      </c>
    </row>
    <row r="28" spans="1:11" x14ac:dyDescent="0.2">
      <c r="A28" s="98" t="s">
        <v>33</v>
      </c>
      <c r="B28" s="99" t="s">
        <v>195</v>
      </c>
      <c r="C28" s="100" t="s">
        <v>31</v>
      </c>
      <c r="D28" s="30" t="s">
        <v>34</v>
      </c>
      <c r="E28" s="101" t="s">
        <v>92</v>
      </c>
      <c r="F28" s="32">
        <v>8590000</v>
      </c>
      <c r="G28" s="32">
        <v>2147500</v>
      </c>
      <c r="H28" s="30" t="s">
        <v>196</v>
      </c>
      <c r="I28" s="30" t="s">
        <v>197</v>
      </c>
      <c r="J28" s="30" t="s">
        <v>198</v>
      </c>
      <c r="K28" s="102">
        <v>2019</v>
      </c>
    </row>
    <row r="29" spans="1:11" ht="36.75" thickBot="1" x14ac:dyDescent="0.25">
      <c r="A29" s="103" t="s">
        <v>33</v>
      </c>
      <c r="B29" s="104" t="s">
        <v>199</v>
      </c>
      <c r="C29" s="104" t="s">
        <v>31</v>
      </c>
      <c r="D29" s="38" t="s">
        <v>43</v>
      </c>
      <c r="E29" s="105" t="s">
        <v>103</v>
      </c>
      <c r="F29" s="40">
        <v>8161000</v>
      </c>
      <c r="G29" s="40">
        <v>2040250</v>
      </c>
      <c r="H29" s="38" t="s">
        <v>196</v>
      </c>
      <c r="I29" s="38" t="s">
        <v>197</v>
      </c>
      <c r="J29" s="38" t="s">
        <v>198</v>
      </c>
      <c r="K29" s="106">
        <v>2019</v>
      </c>
    </row>
    <row r="32" spans="1:11" x14ac:dyDescent="0.2">
      <c r="F32" s="20"/>
    </row>
  </sheetData>
  <autoFilter ref="A5:K29" xr:uid="{00000000-0009-0000-0000-000001000000}"/>
  <pageMargins left="0.70866141732283472" right="0.70866141732283472" top="0.74803149606299213" bottom="0.74803149606299213" header="0.31496062992125984" footer="0.31496062992125984"/>
  <pageSetup paperSize="8" scale="7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0"/>
  <sheetViews>
    <sheetView zoomScale="80" zoomScaleNormal="80" workbookViewId="0">
      <selection activeCell="I7" sqref="I7:I28"/>
    </sheetView>
  </sheetViews>
  <sheetFormatPr defaultRowHeight="12" x14ac:dyDescent="0.25"/>
  <cols>
    <col min="1" max="1" width="28.42578125" style="71" customWidth="1"/>
    <col min="2" max="2" width="23.28515625" style="71" customWidth="1"/>
    <col min="3" max="3" width="26.140625" style="71" customWidth="1"/>
    <col min="4" max="7" width="15.7109375" style="71" customWidth="1"/>
    <col min="8" max="8" width="27" style="71" customWidth="1"/>
    <col min="9" max="9" width="17.42578125" style="71" customWidth="1"/>
    <col min="10" max="12" width="15.7109375" style="71" customWidth="1"/>
    <col min="13" max="13" width="13.42578125" style="71" bestFit="1" customWidth="1"/>
    <col min="14" max="16384" width="9.140625" style="71"/>
  </cols>
  <sheetData>
    <row r="1" spans="1:13" x14ac:dyDescent="0.25">
      <c r="A1" s="107" t="s">
        <v>28</v>
      </c>
      <c r="B1" s="108" t="s">
        <v>47</v>
      </c>
      <c r="C1" s="108"/>
      <c r="D1" s="108"/>
      <c r="E1" s="107"/>
      <c r="F1" s="107"/>
      <c r="G1" s="107"/>
      <c r="H1" s="107"/>
      <c r="I1" s="107"/>
      <c r="J1" s="107"/>
      <c r="K1" s="107"/>
      <c r="L1" s="107"/>
    </row>
    <row r="2" spans="1:13" x14ac:dyDescent="0.25">
      <c r="A2" s="109" t="s">
        <v>152</v>
      </c>
      <c r="B2" s="108"/>
      <c r="C2" s="108"/>
      <c r="D2" s="108"/>
      <c r="E2" s="107"/>
      <c r="F2" s="107"/>
      <c r="G2" s="107"/>
      <c r="H2" s="107"/>
      <c r="I2" s="107"/>
      <c r="J2" s="107"/>
      <c r="K2" s="107"/>
      <c r="L2" s="107"/>
    </row>
    <row r="3" spans="1:13" x14ac:dyDescent="0.25">
      <c r="A3" s="107"/>
      <c r="B3" s="108"/>
      <c r="C3" s="108"/>
      <c r="D3" s="108"/>
      <c r="E3" s="107"/>
      <c r="F3" s="107"/>
      <c r="G3" s="107"/>
      <c r="H3" s="107"/>
      <c r="I3" s="107"/>
      <c r="J3" s="107"/>
      <c r="K3" s="107"/>
      <c r="L3" s="107"/>
    </row>
    <row r="4" spans="1:13" x14ac:dyDescent="0.25">
      <c r="A4" s="109" t="s">
        <v>208</v>
      </c>
      <c r="B4" s="108"/>
      <c r="C4" s="108"/>
      <c r="D4" s="108"/>
      <c r="E4" s="107"/>
      <c r="F4" s="107"/>
      <c r="G4" s="107"/>
      <c r="H4" s="107"/>
      <c r="I4" s="107"/>
      <c r="J4" s="107"/>
      <c r="K4" s="107"/>
      <c r="L4" s="107"/>
    </row>
    <row r="5" spans="1:13" ht="7.5" customHeight="1" thickBot="1" x14ac:dyDescent="0.3">
      <c r="A5" s="108"/>
      <c r="B5" s="108"/>
      <c r="C5" s="108"/>
      <c r="D5" s="108"/>
      <c r="E5" s="107"/>
      <c r="F5" s="107"/>
      <c r="G5" s="107"/>
      <c r="H5" s="107"/>
      <c r="I5" s="107"/>
      <c r="J5" s="107"/>
      <c r="K5" s="107"/>
      <c r="L5" s="107"/>
    </row>
    <row r="6" spans="1:13" s="72" customFormat="1" ht="108" x14ac:dyDescent="0.25">
      <c r="A6" s="110" t="s">
        <v>14</v>
      </c>
      <c r="B6" s="111" t="s">
        <v>1</v>
      </c>
      <c r="C6" s="111" t="s">
        <v>12</v>
      </c>
      <c r="D6" s="111" t="s">
        <v>151</v>
      </c>
      <c r="E6" s="111" t="s">
        <v>29</v>
      </c>
      <c r="F6" s="111" t="s">
        <v>30</v>
      </c>
      <c r="G6" s="111" t="s">
        <v>0</v>
      </c>
      <c r="H6" s="111" t="s">
        <v>13</v>
      </c>
      <c r="I6" s="111" t="s">
        <v>15</v>
      </c>
      <c r="J6" s="111" t="s">
        <v>18</v>
      </c>
      <c r="K6" s="111" t="s">
        <v>17</v>
      </c>
      <c r="L6" s="112" t="s">
        <v>16</v>
      </c>
    </row>
    <row r="7" spans="1:13" ht="60" x14ac:dyDescent="0.25">
      <c r="A7" s="45" t="s">
        <v>109</v>
      </c>
      <c r="B7" s="12" t="s">
        <v>48</v>
      </c>
      <c r="C7" s="13" t="s">
        <v>110</v>
      </c>
      <c r="D7" s="14">
        <f>VLOOKUP(A7,Tab_Nabory[],2)</f>
        <v>217521589</v>
      </c>
      <c r="E7" s="14">
        <f>ROUND(D7/0.8*0.2,2)</f>
        <v>54380397.25</v>
      </c>
      <c r="F7" s="14">
        <f>D7+E7</f>
        <v>271901986.25</v>
      </c>
      <c r="G7" s="15" t="s">
        <v>111</v>
      </c>
      <c r="H7" s="15" t="s">
        <v>112</v>
      </c>
      <c r="I7" s="59">
        <f>COUNTIF(Tab_Kontraktacja[Numer naboru],A7)</f>
        <v>71</v>
      </c>
      <c r="J7" s="14">
        <f>SUMIFS(Tab_Kontraktacja[Wartość ogółem],Tab_Kontraktacja[Numer naboru],A7)</f>
        <v>259603789.47999999</v>
      </c>
      <c r="K7" s="14">
        <f>SUMIFS(Tab_Kontraktacja[Wydatki kwalifikowalne],Tab_Kontraktacja[Numer naboru],A7)</f>
        <v>250715433.28000003</v>
      </c>
      <c r="L7" s="46">
        <f>SUMIFS(Tab_Kontraktacja[Wkład UE],Tab_Kontraktacja[Numer naboru],A7)</f>
        <v>200572346.18999994</v>
      </c>
      <c r="M7" s="72"/>
    </row>
    <row r="8" spans="1:13" ht="72" x14ac:dyDescent="0.25">
      <c r="A8" s="45" t="s">
        <v>113</v>
      </c>
      <c r="B8" s="12" t="s">
        <v>52</v>
      </c>
      <c r="C8" s="17" t="s">
        <v>114</v>
      </c>
      <c r="D8" s="14">
        <f>VLOOKUP(A8,Tab_Nabory[],2)</f>
        <v>23685750</v>
      </c>
      <c r="E8" s="14">
        <f t="shared" ref="E8:E25" si="0">ROUND(D8/0.8*0.2,2)</f>
        <v>5921437.5</v>
      </c>
      <c r="F8" s="14">
        <f t="shared" ref="F8:F25" si="1">D8+E8</f>
        <v>29607187.5</v>
      </c>
      <c r="G8" s="15" t="s">
        <v>111</v>
      </c>
      <c r="H8" s="15" t="s">
        <v>112</v>
      </c>
      <c r="I8" s="16">
        <f>COUNTIF(Tab_Kontraktacja[Numer naboru],A8)</f>
        <v>4</v>
      </c>
      <c r="J8" s="14">
        <f>SUMIFS(Tab_Kontraktacja[Wartość ogółem],Tab_Kontraktacja[Numer naboru],A8)</f>
        <v>24643321.880000003</v>
      </c>
      <c r="K8" s="14">
        <f>SUMIFS(Tab_Kontraktacja[Wydatki kwalifikowalne],Tab_Kontraktacja[Numer naboru],A8)</f>
        <v>24130180</v>
      </c>
      <c r="L8" s="46">
        <f>SUMIFS(Tab_Kontraktacja[Wkład UE],Tab_Kontraktacja[Numer naboru],A8)</f>
        <v>19304144</v>
      </c>
      <c r="M8" s="72"/>
    </row>
    <row r="9" spans="1:13" ht="108" x14ac:dyDescent="0.25">
      <c r="A9" s="45" t="s">
        <v>141</v>
      </c>
      <c r="B9" s="12" t="s">
        <v>89</v>
      </c>
      <c r="C9" s="17" t="s">
        <v>149</v>
      </c>
      <c r="D9" s="14">
        <f>VLOOKUP(A9,Tab_Nabory[],2)</f>
        <v>8168894.3799999999</v>
      </c>
      <c r="E9" s="14">
        <f t="shared" si="0"/>
        <v>2042223.6</v>
      </c>
      <c r="F9" s="14">
        <f t="shared" si="1"/>
        <v>10211117.98</v>
      </c>
      <c r="G9" s="15" t="s">
        <v>111</v>
      </c>
      <c r="H9" s="15" t="s">
        <v>112</v>
      </c>
      <c r="I9" s="16">
        <f>COUNTIF(Tab_Kontraktacja[Numer naboru],A9)</f>
        <v>9</v>
      </c>
      <c r="J9" s="14">
        <f>SUMIFS(Tab_Kontraktacja[Wartość ogółem],Tab_Kontraktacja[Numer naboru],A9)</f>
        <v>25326594.030000001</v>
      </c>
      <c r="K9" s="14">
        <f>SUMIFS(Tab_Kontraktacja[Wydatki kwalifikowalne],Tab_Kontraktacja[Numer naboru],A9)</f>
        <v>18666331.240000002</v>
      </c>
      <c r="L9" s="46">
        <f>SUMIFS(Tab_Kontraktacja[Wkład UE],Tab_Kontraktacja[Numer naboru],A9)</f>
        <v>12840517.93</v>
      </c>
      <c r="M9" s="72"/>
    </row>
    <row r="10" spans="1:13" ht="96" x14ac:dyDescent="0.25">
      <c r="A10" s="55" t="s">
        <v>216</v>
      </c>
      <c r="B10" s="56" t="s">
        <v>104</v>
      </c>
      <c r="C10" s="57" t="s">
        <v>217</v>
      </c>
      <c r="D10" s="113">
        <f>VLOOKUP(A10,Tab_Nabory[],2)</f>
        <v>8555800</v>
      </c>
      <c r="E10" s="113">
        <f t="shared" ref="E10" si="2">ROUND(D10/0.8*0.2,2)</f>
        <v>2138950</v>
      </c>
      <c r="F10" s="113">
        <f t="shared" ref="F10" si="3">D10+E10</f>
        <v>10694750</v>
      </c>
      <c r="G10" s="58" t="s">
        <v>111</v>
      </c>
      <c r="H10" s="58" t="s">
        <v>112</v>
      </c>
      <c r="I10" s="59">
        <f>COUNTIF(Tab_Kontraktacja[Numer naboru],A10)</f>
        <v>3</v>
      </c>
      <c r="J10" s="113">
        <f>SUMIFS(Tab_Kontraktacja[Wartość ogółem],Tab_Kontraktacja[Numer naboru],A10)</f>
        <v>46889519.969999999</v>
      </c>
      <c r="K10" s="113">
        <f>SUMIFS(Tab_Kontraktacja[Wydatki kwalifikowalne],Tab_Kontraktacja[Numer naboru],A10)</f>
        <v>46889519.969999999</v>
      </c>
      <c r="L10" s="114">
        <f>SUMIFS(Tab_Kontraktacja[Wkład UE],Tab_Kontraktacja[Numer naboru],A10)</f>
        <v>37511615.969999999</v>
      </c>
    </row>
    <row r="11" spans="1:13" ht="120" x14ac:dyDescent="0.25">
      <c r="A11" s="45" t="s">
        <v>115</v>
      </c>
      <c r="B11" s="12" t="s">
        <v>56</v>
      </c>
      <c r="C11" s="17" t="s">
        <v>116</v>
      </c>
      <c r="D11" s="14">
        <f>VLOOKUP(A11,Tab_Nabory[],2)</f>
        <v>32153455.379999999</v>
      </c>
      <c r="E11" s="14">
        <f t="shared" si="0"/>
        <v>8038363.8499999996</v>
      </c>
      <c r="F11" s="14">
        <f t="shared" si="1"/>
        <v>40191819.229999997</v>
      </c>
      <c r="G11" s="15" t="s">
        <v>111</v>
      </c>
      <c r="H11" s="15" t="s">
        <v>112</v>
      </c>
      <c r="I11" s="16">
        <f>COUNTIF(Tab_Kontraktacja[Numer naboru],A11)</f>
        <v>7</v>
      </c>
      <c r="J11" s="14">
        <f>SUMIFS(Tab_Kontraktacja[Wartość ogółem],Tab_Kontraktacja[Numer naboru],A11)</f>
        <v>95011350.359999999</v>
      </c>
      <c r="K11" s="14">
        <f>SUMIFS(Tab_Kontraktacja[Wydatki kwalifikowalne],Tab_Kontraktacja[Numer naboru],A11)</f>
        <v>87900569.359999999</v>
      </c>
      <c r="L11" s="46">
        <f>SUMIFS(Tab_Kontraktacja[Wkład UE],Tab_Kontraktacja[Numer naboru],A11)</f>
        <v>66782403.320000008</v>
      </c>
    </row>
    <row r="12" spans="1:13" ht="120" x14ac:dyDescent="0.25">
      <c r="A12" s="45" t="s">
        <v>117</v>
      </c>
      <c r="B12" s="12" t="s">
        <v>75</v>
      </c>
      <c r="C12" s="17" t="s">
        <v>118</v>
      </c>
      <c r="D12" s="14">
        <f>VLOOKUP(A12,Tab_Nabory[],2)</f>
        <v>39362548.789999999</v>
      </c>
      <c r="E12" s="14">
        <f t="shared" si="0"/>
        <v>9840637.1999999993</v>
      </c>
      <c r="F12" s="14">
        <f t="shared" si="1"/>
        <v>49203185.989999995</v>
      </c>
      <c r="G12" s="15" t="s">
        <v>111</v>
      </c>
      <c r="H12" s="15" t="s">
        <v>112</v>
      </c>
      <c r="I12" s="16">
        <f>COUNTIF(Tab_Kontraktacja[Numer naboru],A12)</f>
        <v>14</v>
      </c>
      <c r="J12" s="14">
        <f>SUMIFS(Tab_Kontraktacja[Wartość ogółem],Tab_Kontraktacja[Numer naboru],A12)</f>
        <v>40705114.450000003</v>
      </c>
      <c r="K12" s="14">
        <f>SUMIFS(Tab_Kontraktacja[Wydatki kwalifikowalne],Tab_Kontraktacja[Numer naboru],A12)</f>
        <v>39156223.730000004</v>
      </c>
      <c r="L12" s="46">
        <f>SUMIFS(Tab_Kontraktacja[Wkład UE],Tab_Kontraktacja[Numer naboru],A12)</f>
        <v>31324978.950000003</v>
      </c>
    </row>
    <row r="13" spans="1:13" ht="120" x14ac:dyDescent="0.25">
      <c r="A13" s="45" t="s">
        <v>119</v>
      </c>
      <c r="B13" s="12" t="s">
        <v>70</v>
      </c>
      <c r="C13" s="17" t="s">
        <v>120</v>
      </c>
      <c r="D13" s="14">
        <f>VLOOKUP(A13,Tab_Nabory[],2)</f>
        <v>52483399.799999997</v>
      </c>
      <c r="E13" s="14">
        <f t="shared" si="0"/>
        <v>13120849.949999999</v>
      </c>
      <c r="F13" s="14">
        <f t="shared" si="1"/>
        <v>65604249.75</v>
      </c>
      <c r="G13" s="15" t="s">
        <v>111</v>
      </c>
      <c r="H13" s="15" t="s">
        <v>112</v>
      </c>
      <c r="I13" s="16">
        <f>COUNTIF(Tab_Kontraktacja[Numer naboru],A13)</f>
        <v>10</v>
      </c>
      <c r="J13" s="14">
        <f>SUMIFS(Tab_Kontraktacja[Wartość ogółem],Tab_Kontraktacja[Numer naboru],A13)</f>
        <v>95428851.020000011</v>
      </c>
      <c r="K13" s="14">
        <f>SUMIFS(Tab_Kontraktacja[Wydatki kwalifikowalne],Tab_Kontraktacja[Numer naboru],A13)</f>
        <v>80698842.640000001</v>
      </c>
      <c r="L13" s="46">
        <f>SUMIFS(Tab_Kontraktacja[Wkład UE],Tab_Kontraktacja[Numer naboru],A13)</f>
        <v>64559074.109999999</v>
      </c>
    </row>
    <row r="14" spans="1:13" ht="108" x14ac:dyDescent="0.25">
      <c r="A14" s="45" t="s">
        <v>121</v>
      </c>
      <c r="B14" s="12" t="s">
        <v>63</v>
      </c>
      <c r="C14" s="17" t="s">
        <v>122</v>
      </c>
      <c r="D14" s="14">
        <f>ROUND(VLOOKUP(A14,Tab_Nabory[],2)*0.860215,2)</f>
        <v>9521682.6600000001</v>
      </c>
      <c r="E14" s="14">
        <f t="shared" si="0"/>
        <v>2380420.67</v>
      </c>
      <c r="F14" s="14">
        <f t="shared" si="1"/>
        <v>11902103.33</v>
      </c>
      <c r="G14" s="15" t="s">
        <v>111</v>
      </c>
      <c r="H14" s="15" t="s">
        <v>112</v>
      </c>
      <c r="I14" s="16">
        <f>COUNTIF(Tab_Kontraktacja[Numer naboru],A14)</f>
        <v>4</v>
      </c>
      <c r="J14" s="14">
        <f>SUMIFS(Tab_Kontraktacja[Wartość ogółem],Tab_Kontraktacja[Numer naboru],A14)</f>
        <v>1494527.05</v>
      </c>
      <c r="K14" s="14">
        <f>SUMIFS(Tab_Kontraktacja[Wydatki kwalifikowalne],Tab_Kontraktacja[Numer naboru],A14)</f>
        <v>1494527.05</v>
      </c>
      <c r="L14" s="46">
        <f>SUMIFS(Tab_Kontraktacja[Wkład UE],Tab_Kontraktacja[Numer naboru],A14)</f>
        <v>1195621.6400000001</v>
      </c>
    </row>
    <row r="15" spans="1:13" ht="108" x14ac:dyDescent="0.25">
      <c r="A15" s="45" t="s">
        <v>123</v>
      </c>
      <c r="B15" s="10" t="s">
        <v>60</v>
      </c>
      <c r="C15" s="17" t="s">
        <v>124</v>
      </c>
      <c r="D15" s="14">
        <f>ROUND(VLOOKUP(A15,Tab_Nabory[],2)*0.860215,2)</f>
        <v>6681599.5800000001</v>
      </c>
      <c r="E15" s="14">
        <f t="shared" si="0"/>
        <v>1670399.9</v>
      </c>
      <c r="F15" s="14">
        <f t="shared" si="1"/>
        <v>8351999.4800000004</v>
      </c>
      <c r="G15" s="15" t="s">
        <v>111</v>
      </c>
      <c r="H15" s="15" t="s">
        <v>112</v>
      </c>
      <c r="I15" s="16">
        <f>COUNTIF(Tab_Kontraktacja[Numer naboru],A15)</f>
        <v>37</v>
      </c>
      <c r="J15" s="14">
        <f>SUMIFS(Tab_Kontraktacja[Wartość ogółem],Tab_Kontraktacja[Numer naboru],A15)</f>
        <v>3705992.0599999996</v>
      </c>
      <c r="K15" s="14">
        <f>SUMIFS(Tab_Kontraktacja[Wydatki kwalifikowalne],Tab_Kontraktacja[Numer naboru],A15)</f>
        <v>3705992.0599999996</v>
      </c>
      <c r="L15" s="46">
        <f>SUMIFS(Tab_Kontraktacja[Wkład UE],Tab_Kontraktacja[Numer naboru],A15)</f>
        <v>2964793.6300000004</v>
      </c>
    </row>
    <row r="16" spans="1:13" ht="72" x14ac:dyDescent="0.25">
      <c r="A16" s="45" t="s">
        <v>125</v>
      </c>
      <c r="B16" s="12" t="s">
        <v>62</v>
      </c>
      <c r="C16" s="17" t="s">
        <v>126</v>
      </c>
      <c r="D16" s="14">
        <f>ROUND(VLOOKUP(A16,Tab_Nabory[],2)*0.860215,2)</f>
        <v>11821892.43</v>
      </c>
      <c r="E16" s="14">
        <f t="shared" si="0"/>
        <v>2955473.11</v>
      </c>
      <c r="F16" s="14">
        <f t="shared" si="1"/>
        <v>14777365.539999999</v>
      </c>
      <c r="G16" s="15" t="s">
        <v>111</v>
      </c>
      <c r="H16" s="15" t="s">
        <v>112</v>
      </c>
      <c r="I16" s="16">
        <f>COUNTIF(Tab_Kontraktacja[Numer naboru],A16)</f>
        <v>14</v>
      </c>
      <c r="J16" s="14">
        <f>SUMIFS(Tab_Kontraktacja[Wartość ogółem],Tab_Kontraktacja[Numer naboru],A16)</f>
        <v>14583944.25</v>
      </c>
      <c r="K16" s="14">
        <f>SUMIFS(Tab_Kontraktacja[Wydatki kwalifikowalne],Tab_Kontraktacja[Numer naboru],A16)</f>
        <v>14583944.25</v>
      </c>
      <c r="L16" s="46">
        <f>SUMIFS(Tab_Kontraktacja[Wkład UE],Tab_Kontraktacja[Numer naboru],A16)</f>
        <v>11667155.4</v>
      </c>
    </row>
    <row r="17" spans="1:13" ht="96" x14ac:dyDescent="0.25">
      <c r="A17" s="45" t="s">
        <v>127</v>
      </c>
      <c r="B17" s="12" t="s">
        <v>68</v>
      </c>
      <c r="C17" s="17" t="s">
        <v>128</v>
      </c>
      <c r="D17" s="14">
        <f>ROUND(VLOOKUP(A17,Tab_Nabory[],2)*0.860215,2)</f>
        <v>40347212.890000001</v>
      </c>
      <c r="E17" s="14">
        <f t="shared" si="0"/>
        <v>10086803.220000001</v>
      </c>
      <c r="F17" s="14">
        <f t="shared" si="1"/>
        <v>50434016.109999999</v>
      </c>
      <c r="G17" s="15" t="s">
        <v>111</v>
      </c>
      <c r="H17" s="15" t="s">
        <v>112</v>
      </c>
      <c r="I17" s="16">
        <f>COUNTIF(Tab_Kontraktacja[Numer naboru],A17)</f>
        <v>7</v>
      </c>
      <c r="J17" s="14">
        <f>SUMIFS(Tab_Kontraktacja[Wartość ogółem],Tab_Kontraktacja[Numer naboru],A17)</f>
        <v>9623059.4000000004</v>
      </c>
      <c r="K17" s="14">
        <f>SUMIFS(Tab_Kontraktacja[Wydatki kwalifikowalne],Tab_Kontraktacja[Numer naboru],A17)</f>
        <v>9623059.4000000004</v>
      </c>
      <c r="L17" s="46">
        <f>SUMIFS(Tab_Kontraktacja[Wkład UE],Tab_Kontraktacja[Numer naboru],A17)</f>
        <v>7698447.5200000005</v>
      </c>
    </row>
    <row r="18" spans="1:13" ht="120" x14ac:dyDescent="0.25">
      <c r="A18" s="45" t="s">
        <v>129</v>
      </c>
      <c r="B18" s="12" t="s">
        <v>82</v>
      </c>
      <c r="C18" s="17" t="s">
        <v>130</v>
      </c>
      <c r="D18" s="14">
        <f>ROUND(VLOOKUP(A18,Tab_Nabory[],2)*0.860215,2)</f>
        <v>6373949.6100000003</v>
      </c>
      <c r="E18" s="14">
        <f t="shared" si="0"/>
        <v>1593487.4</v>
      </c>
      <c r="F18" s="14">
        <f t="shared" si="1"/>
        <v>7967437.0099999998</v>
      </c>
      <c r="G18" s="15" t="s">
        <v>111</v>
      </c>
      <c r="H18" s="15" t="s">
        <v>112</v>
      </c>
      <c r="I18" s="16">
        <f>COUNTIF(Tab_Kontraktacja[Numer naboru],A18)</f>
        <v>5</v>
      </c>
      <c r="J18" s="14">
        <f>SUMIFS(Tab_Kontraktacja[Wartość ogółem],Tab_Kontraktacja[Numer naboru],A18)</f>
        <v>5833543.25</v>
      </c>
      <c r="K18" s="14">
        <f>SUMIFS(Tab_Kontraktacja[Wydatki kwalifikowalne],Tab_Kontraktacja[Numer naboru],A18)</f>
        <v>5833543.25</v>
      </c>
      <c r="L18" s="46">
        <f>SUMIFS(Tab_Kontraktacja[Wkład UE],Tab_Kontraktacja[Numer naboru],A18)</f>
        <v>4666834.5999999996</v>
      </c>
    </row>
    <row r="19" spans="1:13" ht="120" x14ac:dyDescent="0.25">
      <c r="A19" s="45" t="s">
        <v>131</v>
      </c>
      <c r="B19" s="12" t="s">
        <v>79</v>
      </c>
      <c r="C19" s="17" t="s">
        <v>132</v>
      </c>
      <c r="D19" s="14">
        <f>ROUND(VLOOKUP(A19,Tab_Nabory[],2)*0.860215,2)</f>
        <v>254774.78</v>
      </c>
      <c r="E19" s="14">
        <f t="shared" si="0"/>
        <v>63693.7</v>
      </c>
      <c r="F19" s="14">
        <f t="shared" si="1"/>
        <v>318468.47999999998</v>
      </c>
      <c r="G19" s="15" t="s">
        <v>111</v>
      </c>
      <c r="H19" s="15" t="s">
        <v>112</v>
      </c>
      <c r="I19" s="16">
        <f>COUNTIF(Tab_Kontraktacja[Numer naboru],A19)</f>
        <v>4</v>
      </c>
      <c r="J19" s="14">
        <f>SUMIFS(Tab_Kontraktacja[Wartość ogółem],Tab_Kontraktacja[Numer naboru],A19)</f>
        <v>126605.91</v>
      </c>
      <c r="K19" s="14">
        <f>SUMIFS(Tab_Kontraktacja[Wydatki kwalifikowalne],Tab_Kontraktacja[Numer naboru],A19)</f>
        <v>126605.91</v>
      </c>
      <c r="L19" s="46">
        <f>SUMIFS(Tab_Kontraktacja[Wkład UE],Tab_Kontraktacja[Numer naboru],A19)</f>
        <v>101284.73</v>
      </c>
    </row>
    <row r="20" spans="1:13" ht="108" x14ac:dyDescent="0.25">
      <c r="A20" s="45" t="s">
        <v>133</v>
      </c>
      <c r="B20" s="12" t="s">
        <v>65</v>
      </c>
      <c r="C20" s="17" t="s">
        <v>134</v>
      </c>
      <c r="D20" s="14">
        <f>ROUND(VLOOKUP(A20,Tab_Nabory[],2)*0.860215,2)</f>
        <v>43121997.299999997</v>
      </c>
      <c r="E20" s="14">
        <f t="shared" si="0"/>
        <v>10780499.33</v>
      </c>
      <c r="F20" s="14">
        <f t="shared" si="1"/>
        <v>53902496.629999995</v>
      </c>
      <c r="G20" s="15" t="s">
        <v>111</v>
      </c>
      <c r="H20" s="15" t="s">
        <v>112</v>
      </c>
      <c r="I20" s="16">
        <f>COUNTIF(Tab_Kontraktacja[Numer naboru],A20)</f>
        <v>5</v>
      </c>
      <c r="J20" s="14">
        <f>SUMIFS(Tab_Kontraktacja[Wartość ogółem],Tab_Kontraktacja[Numer naboru],A20)</f>
        <v>32778305</v>
      </c>
      <c r="K20" s="14">
        <f>SUMIFS(Tab_Kontraktacja[Wydatki kwalifikowalne],Tab_Kontraktacja[Numer naboru],A20)</f>
        <v>32778305</v>
      </c>
      <c r="L20" s="46">
        <f>SUMIFS(Tab_Kontraktacja[Wkład UE],Tab_Kontraktacja[Numer naboru],A20)</f>
        <v>26222644</v>
      </c>
    </row>
    <row r="21" spans="1:13" ht="108" x14ac:dyDescent="0.25">
      <c r="A21" s="45" t="s">
        <v>135</v>
      </c>
      <c r="B21" s="12" t="s">
        <v>87</v>
      </c>
      <c r="C21" s="17" t="s">
        <v>136</v>
      </c>
      <c r="D21" s="14">
        <f>ROUND(VLOOKUP(A21,Tab_Nabory[],2)*0.860215,2)</f>
        <v>17200206.52</v>
      </c>
      <c r="E21" s="14">
        <f t="shared" si="0"/>
        <v>4300051.63</v>
      </c>
      <c r="F21" s="14">
        <f t="shared" si="1"/>
        <v>21500258.149999999</v>
      </c>
      <c r="G21" s="15" t="s">
        <v>111</v>
      </c>
      <c r="H21" s="15" t="s">
        <v>112</v>
      </c>
      <c r="I21" s="16">
        <f>COUNTIF(Tab_Kontraktacja[Numer naboru],A21)</f>
        <v>10</v>
      </c>
      <c r="J21" s="14">
        <f>SUMIFS(Tab_Kontraktacja[Wartość ogółem],Tab_Kontraktacja[Numer naboru],A21)</f>
        <v>14093480.620000001</v>
      </c>
      <c r="K21" s="14">
        <f>SUMIFS(Tab_Kontraktacja[Wydatki kwalifikowalne],Tab_Kontraktacja[Numer naboru],A21)</f>
        <v>14093480.620000001</v>
      </c>
      <c r="L21" s="46">
        <f>SUMIFS(Tab_Kontraktacja[Wkład UE],Tab_Kontraktacja[Numer naboru],A21)</f>
        <v>11274784.48</v>
      </c>
    </row>
    <row r="22" spans="1:13" ht="96" x14ac:dyDescent="0.25">
      <c r="A22" s="45" t="s">
        <v>137</v>
      </c>
      <c r="B22" s="12" t="s">
        <v>83</v>
      </c>
      <c r="C22" s="17" t="s">
        <v>138</v>
      </c>
      <c r="D22" s="14">
        <f>ROUND(VLOOKUP(A22,Tab_Nabory[],2)*0.860215,2)</f>
        <v>35813412.439999998</v>
      </c>
      <c r="E22" s="14">
        <f t="shared" si="0"/>
        <v>8953353.1099999994</v>
      </c>
      <c r="F22" s="14">
        <f t="shared" si="1"/>
        <v>44766765.549999997</v>
      </c>
      <c r="G22" s="15" t="s">
        <v>111</v>
      </c>
      <c r="H22" s="15" t="s">
        <v>112</v>
      </c>
      <c r="I22" s="16">
        <f>COUNTIF(Tab_Kontraktacja[Numer naboru],A22)</f>
        <v>47</v>
      </c>
      <c r="J22" s="14">
        <f>SUMIFS(Tab_Kontraktacja[Wartość ogółem],Tab_Kontraktacja[Numer naboru],A22)</f>
        <v>43838860.289999999</v>
      </c>
      <c r="K22" s="14">
        <f>SUMIFS(Tab_Kontraktacja[Wydatki kwalifikowalne],Tab_Kontraktacja[Numer naboru],A22)</f>
        <v>43838860.289999999</v>
      </c>
      <c r="L22" s="46">
        <f>SUMIFS(Tab_Kontraktacja[Wkład UE],Tab_Kontraktacja[Numer naboru],A22)</f>
        <v>35071088.230000004</v>
      </c>
    </row>
    <row r="23" spans="1:13" ht="72" x14ac:dyDescent="0.25">
      <c r="A23" s="45" t="s">
        <v>140</v>
      </c>
      <c r="B23" s="12" t="s">
        <v>145</v>
      </c>
      <c r="C23" s="18" t="s">
        <v>146</v>
      </c>
      <c r="D23" s="14">
        <f>ROUND(VLOOKUP(A23,Tab_Nabory[],2)*0.860215,2)</f>
        <v>36555484.979999997</v>
      </c>
      <c r="E23" s="14">
        <f t="shared" si="0"/>
        <v>9138871.25</v>
      </c>
      <c r="F23" s="14">
        <f t="shared" si="1"/>
        <v>45694356.229999997</v>
      </c>
      <c r="G23" s="15" t="s">
        <v>111</v>
      </c>
      <c r="H23" s="15" t="s">
        <v>112</v>
      </c>
      <c r="I23" s="16">
        <f>COUNTIF(Tab_Kontraktacja[Numer naboru],A23)</f>
        <v>5</v>
      </c>
      <c r="J23" s="14">
        <f>SUMIFS(Tab_Kontraktacja[Wartość ogółem],Tab_Kontraktacja[Numer naboru],A23)</f>
        <v>9440770.4499999993</v>
      </c>
      <c r="K23" s="14">
        <f>SUMIFS(Tab_Kontraktacja[Wydatki kwalifikowalne],Tab_Kontraktacja[Numer naboru],A23)</f>
        <v>9440770.4499999993</v>
      </c>
      <c r="L23" s="46">
        <f>SUMIFS(Tab_Kontraktacja[Wkład UE],Tab_Kontraktacja[Numer naboru],A23)</f>
        <v>7552616.3600000003</v>
      </c>
    </row>
    <row r="24" spans="1:13" s="74" customFormat="1" ht="84" x14ac:dyDescent="0.25">
      <c r="A24" s="45" t="s">
        <v>143</v>
      </c>
      <c r="B24" s="12" t="s">
        <v>102</v>
      </c>
      <c r="C24" s="18" t="s">
        <v>147</v>
      </c>
      <c r="D24" s="14">
        <f>ROUND(VLOOKUP(A24,Tab_Nabory[],2)*0.860215,2)</f>
        <v>48877792.159999996</v>
      </c>
      <c r="E24" s="14">
        <f t="shared" si="0"/>
        <v>12219448.039999999</v>
      </c>
      <c r="F24" s="14">
        <f t="shared" si="1"/>
        <v>61097240.199999996</v>
      </c>
      <c r="G24" s="15" t="s">
        <v>111</v>
      </c>
      <c r="H24" s="15" t="s">
        <v>112</v>
      </c>
      <c r="I24" s="16">
        <f>COUNTIF(Tab_Kontraktacja[Numer naboru],A24)</f>
        <v>60</v>
      </c>
      <c r="J24" s="14">
        <f>SUMIFS(Tab_Kontraktacja[Wartość ogółem],Tab_Kontraktacja[Numer naboru],A24)</f>
        <v>61253488.840000004</v>
      </c>
      <c r="K24" s="14">
        <f>SUMIFS(Tab_Kontraktacja[Wydatki kwalifikowalne],Tab_Kontraktacja[Numer naboru],A24)</f>
        <v>61253488.840000004</v>
      </c>
      <c r="L24" s="46">
        <f>SUMIFS(Tab_Kontraktacja[Wkład UE],Tab_Kontraktacja[Numer naboru],A24)</f>
        <v>49002791.070000008</v>
      </c>
      <c r="M24" s="71"/>
    </row>
    <row r="25" spans="1:13" s="74" customFormat="1" ht="84" x14ac:dyDescent="0.25">
      <c r="A25" s="55" t="s">
        <v>144</v>
      </c>
      <c r="B25" s="56" t="s">
        <v>98</v>
      </c>
      <c r="C25" s="57" t="s">
        <v>148</v>
      </c>
      <c r="D25" s="113">
        <f>ROUND(VLOOKUP(A25,Tab_Nabory[],2)*0.860215,2)</f>
        <v>30242848.43</v>
      </c>
      <c r="E25" s="113">
        <f t="shared" si="0"/>
        <v>7560712.1100000003</v>
      </c>
      <c r="F25" s="113">
        <f t="shared" si="1"/>
        <v>37803560.539999999</v>
      </c>
      <c r="G25" s="58" t="s">
        <v>111</v>
      </c>
      <c r="H25" s="58" t="s">
        <v>112</v>
      </c>
      <c r="I25" s="59">
        <f>COUNTIF(Tab_Kontraktacja[Numer naboru],A25)</f>
        <v>19</v>
      </c>
      <c r="J25" s="113">
        <f>SUMIFS(Tab_Kontraktacja[Wartość ogółem],Tab_Kontraktacja[Numer naboru],A25)</f>
        <v>35741362.360000007</v>
      </c>
      <c r="K25" s="113">
        <f>SUMIFS(Tab_Kontraktacja[Wydatki kwalifikowalne],Tab_Kontraktacja[Numer naboru],A25)</f>
        <v>35741362.360000007</v>
      </c>
      <c r="L25" s="114">
        <f>SUMIFS(Tab_Kontraktacja[Wkład UE],Tab_Kontraktacja[Numer naboru],A25)</f>
        <v>28593089.890000001</v>
      </c>
      <c r="M25" s="71"/>
    </row>
    <row r="26" spans="1:13" s="74" customFormat="1" ht="84" x14ac:dyDescent="0.25">
      <c r="A26" s="55" t="s">
        <v>210</v>
      </c>
      <c r="B26" s="56" t="s">
        <v>153</v>
      </c>
      <c r="C26" s="57" t="s">
        <v>215</v>
      </c>
      <c r="D26" s="115">
        <f>ROUND(VLOOKUP(A26,Tab_Nabory[],2)*0.860215,2)</f>
        <v>12123311.6</v>
      </c>
      <c r="E26" s="116">
        <f>ROUND(D26/0.8*0.2,0)</f>
        <v>3030828</v>
      </c>
      <c r="F26" s="117">
        <f t="shared" ref="F26:F28" si="4">D26+E26</f>
        <v>15154139.6</v>
      </c>
      <c r="G26" s="58" t="s">
        <v>111</v>
      </c>
      <c r="H26" s="58" t="s">
        <v>112</v>
      </c>
      <c r="I26" s="59">
        <f>COUNTIF(Tab_Kontraktacja[Numer naboru],A26)</f>
        <v>21</v>
      </c>
      <c r="J26" s="113">
        <f>SUMIFS(Tab_Kontraktacja[Wartość ogółem],Tab_Kontraktacja[Numer naboru],A26)</f>
        <v>9846659.5</v>
      </c>
      <c r="K26" s="113">
        <f>SUMIFS(Tab_Kontraktacja[Wydatki kwalifikowalne],Tab_Kontraktacja[Numer naboru],A26)</f>
        <v>9846659.5</v>
      </c>
      <c r="L26" s="114">
        <f>SUMIFS(Tab_Kontraktacja[Wkład UE],Tab_Kontraktacja[Numer naboru],A26)</f>
        <v>7877327.5999999996</v>
      </c>
    </row>
    <row r="27" spans="1:13" s="74" customFormat="1" ht="84" x14ac:dyDescent="0.25">
      <c r="A27" s="55" t="s">
        <v>211</v>
      </c>
      <c r="B27" s="56" t="s">
        <v>195</v>
      </c>
      <c r="C27" s="57" t="s">
        <v>214</v>
      </c>
      <c r="D27" s="118">
        <f>ROUND(VLOOKUP(A27,Tab_Nabory[],2)*0.860215,2)</f>
        <v>8582399.4600000009</v>
      </c>
      <c r="E27" s="116">
        <f>ROUND(D27/0.8*0.2,0)</f>
        <v>2145600</v>
      </c>
      <c r="F27" s="113">
        <f t="shared" si="4"/>
        <v>10727999.460000001</v>
      </c>
      <c r="G27" s="58" t="s">
        <v>111</v>
      </c>
      <c r="H27" s="58" t="s">
        <v>112</v>
      </c>
      <c r="I27" s="59">
        <f>COUNTIF(Tab_Kontraktacja[Numer naboru],A27)</f>
        <v>0</v>
      </c>
      <c r="J27" s="113">
        <f>SUMIFS(Tab_Kontraktacja[Wartość ogółem],Tab_Kontraktacja[Numer naboru],A27)</f>
        <v>0</v>
      </c>
      <c r="K27" s="113">
        <f>SUMIFS(Tab_Kontraktacja[Wydatki kwalifikowalne],Tab_Kontraktacja[Numer naboru],A27)</f>
        <v>0</v>
      </c>
      <c r="L27" s="114">
        <f>SUMIFS(Tab_Kontraktacja[Wkład UE],Tab_Kontraktacja[Numer naboru],A27)</f>
        <v>0</v>
      </c>
    </row>
    <row r="28" spans="1:13" s="74" customFormat="1" ht="120.75" thickBot="1" x14ac:dyDescent="0.3">
      <c r="A28" s="119" t="s">
        <v>212</v>
      </c>
      <c r="B28" s="47" t="s">
        <v>199</v>
      </c>
      <c r="C28" s="120" t="s">
        <v>213</v>
      </c>
      <c r="D28" s="121">
        <f>ROUND(VLOOKUP(A28,Tab_Nabory[],2)*0.860215,2)</f>
        <v>8323709.4800000004</v>
      </c>
      <c r="E28" s="122">
        <f>ROUND(D28/0.8*0.2,0)</f>
        <v>2080927</v>
      </c>
      <c r="F28" s="123">
        <f t="shared" si="4"/>
        <v>10404636.48</v>
      </c>
      <c r="G28" s="124" t="s">
        <v>111</v>
      </c>
      <c r="H28" s="124" t="s">
        <v>112</v>
      </c>
      <c r="I28" s="125">
        <f>COUNTIF(Tab_Kontraktacja[Numer naboru],A28)</f>
        <v>0</v>
      </c>
      <c r="J28" s="123">
        <f>SUMIFS(Tab_Kontraktacja[Wartość ogółem],Tab_Kontraktacja[Numer naboru],A28)</f>
        <v>0</v>
      </c>
      <c r="K28" s="123">
        <f>SUMIFS(Tab_Kontraktacja[Wydatki kwalifikowalne],Tab_Kontraktacja[Numer naboru],A28)</f>
        <v>0</v>
      </c>
      <c r="L28" s="126">
        <f>SUMIFS(Tab_Kontraktacja[Wkład UE],Tab_Kontraktacja[Numer naboru],A28)</f>
        <v>0</v>
      </c>
    </row>
    <row r="29" spans="1:13" x14ac:dyDescent="0.25">
      <c r="C29" s="73"/>
    </row>
    <row r="30" spans="1:13" x14ac:dyDescent="0.25">
      <c r="C30" s="73"/>
    </row>
  </sheetData>
  <hyperlinks>
    <hyperlink ref="C12" r:id="rId1" xr:uid="{00000000-0004-0000-0200-000000000000}"/>
    <hyperlink ref="C7" r:id="rId2" xr:uid="{00000000-0004-0000-0200-000001000000}"/>
    <hyperlink ref="C20" r:id="rId3" xr:uid="{00000000-0004-0000-0200-000002000000}"/>
    <hyperlink ref="C22" r:id="rId4" xr:uid="{00000000-0004-0000-0200-000003000000}"/>
    <hyperlink ref="C17" r:id="rId5" xr:uid="{00000000-0004-0000-0200-000004000000}"/>
    <hyperlink ref="C18" r:id="rId6" xr:uid="{00000000-0004-0000-0200-000005000000}"/>
    <hyperlink ref="C19" r:id="rId7" xr:uid="{00000000-0004-0000-0200-000006000000}"/>
    <hyperlink ref="C23" r:id="rId8" xr:uid="{00000000-0004-0000-0200-000007000000}"/>
    <hyperlink ref="C24" r:id="rId9" xr:uid="{00000000-0004-0000-0200-000008000000}"/>
    <hyperlink ref="C25" r:id="rId10" xr:uid="{00000000-0004-0000-0200-000009000000}"/>
    <hyperlink ref="C9" r:id="rId11" xr:uid="{00000000-0004-0000-0200-00000A000000}"/>
    <hyperlink ref="C13" r:id="rId12" xr:uid="{00000000-0004-0000-0200-00000B000000}"/>
    <hyperlink ref="C28" r:id="rId13" xr:uid="{00000000-0004-0000-0200-00000C000000}"/>
    <hyperlink ref="C27" r:id="rId14" xr:uid="{00000000-0004-0000-0200-00000D000000}"/>
    <hyperlink ref="C26" r:id="rId15" xr:uid="{00000000-0004-0000-0200-00000E000000}"/>
    <hyperlink ref="C10" r:id="rId16" xr:uid="{00000000-0004-0000-0200-00000F000000}"/>
  </hyperlinks>
  <pageMargins left="0.70866141732283472" right="0.70866141732283472" top="0.35433070866141736" bottom="0.35433070866141736" header="0.31496062992125984" footer="0.31496062992125984"/>
  <pageSetup paperSize="8" scale="45"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6"/>
  <sheetViews>
    <sheetView workbookViewId="0">
      <selection activeCell="J6" sqref="J6"/>
    </sheetView>
  </sheetViews>
  <sheetFormatPr defaultRowHeight="12" x14ac:dyDescent="0.2"/>
  <cols>
    <col min="1" max="1" width="28.42578125" style="2" customWidth="1"/>
    <col min="2" max="3" width="23.28515625" style="2" customWidth="1"/>
    <col min="4" max="4" width="26" style="2" customWidth="1"/>
    <col min="5" max="5" width="28.28515625" style="2" customWidth="1"/>
    <col min="6" max="7" width="16.7109375" style="2" customWidth="1"/>
    <col min="8" max="10" width="15.7109375" style="2" customWidth="1"/>
    <col min="11" max="16384" width="9.140625" style="2"/>
  </cols>
  <sheetData>
    <row r="1" spans="1:10" x14ac:dyDescent="0.2">
      <c r="A1" s="8" t="s">
        <v>152</v>
      </c>
      <c r="B1" s="4"/>
    </row>
    <row r="2" spans="1:10" x14ac:dyDescent="0.2">
      <c r="A2" s="4"/>
      <c r="B2" s="4"/>
      <c r="C2" s="4"/>
    </row>
    <row r="3" spans="1:10" x14ac:dyDescent="0.2">
      <c r="A3" s="8" t="s">
        <v>209</v>
      </c>
      <c r="B3" s="4"/>
      <c r="C3" s="4"/>
      <c r="I3" s="138"/>
      <c r="J3" s="138"/>
    </row>
    <row r="4" spans="1:10" ht="7.5" customHeight="1" thickBot="1" x14ac:dyDescent="0.25">
      <c r="A4" s="4"/>
      <c r="B4" s="4"/>
      <c r="C4" s="4"/>
    </row>
    <row r="5" spans="1:10" s="8" customFormat="1" ht="72" x14ac:dyDescent="0.2">
      <c r="A5" s="52" t="s">
        <v>19</v>
      </c>
      <c r="B5" s="53" t="s">
        <v>20</v>
      </c>
      <c r="C5" s="53" t="s">
        <v>1</v>
      </c>
      <c r="D5" s="53" t="s">
        <v>23</v>
      </c>
      <c r="E5" s="53" t="s">
        <v>24</v>
      </c>
      <c r="F5" s="53" t="s">
        <v>22</v>
      </c>
      <c r="G5" s="53" t="s">
        <v>21</v>
      </c>
      <c r="H5" s="53" t="s">
        <v>25</v>
      </c>
      <c r="I5" s="53" t="s">
        <v>26</v>
      </c>
      <c r="J5" s="54" t="s">
        <v>27</v>
      </c>
    </row>
    <row r="6" spans="1:10" ht="48.75" thickBot="1" x14ac:dyDescent="0.25">
      <c r="A6" s="119" t="s">
        <v>920</v>
      </c>
      <c r="B6" s="47" t="s">
        <v>142</v>
      </c>
      <c r="C6" s="48" t="s">
        <v>77</v>
      </c>
      <c r="D6" s="47" t="s">
        <v>139</v>
      </c>
      <c r="E6" s="47" t="s">
        <v>78</v>
      </c>
      <c r="F6" s="49">
        <v>43146</v>
      </c>
      <c r="G6" s="49">
        <v>43154.041666666664</v>
      </c>
      <c r="H6" s="127">
        <f>SUMIFS(Tab_Kontraktacja[Wartość ogółem],Tab_Kontraktacja[Numer umowy/ decyzji/ aneksu],A6)</f>
        <v>137209525.12</v>
      </c>
      <c r="I6" s="50">
        <f>SUMIFS(Tab_Kontraktacja[Wydatki kwalifikowalne],Tab_Kontraktacja[Numer umowy/ decyzji/ aneksu],A6)</f>
        <v>137136044.5</v>
      </c>
      <c r="J6" s="51">
        <f>SUMIFS(Tab_Kontraktacja[Wkład UE],Tab_Kontraktacja[Numer umowy/ decyzji/ aneksu],A6)</f>
        <v>95830667.890000001</v>
      </c>
    </row>
  </sheetData>
  <mergeCells count="1">
    <mergeCell ref="I3:J3"/>
  </mergeCells>
  <pageMargins left="0.7" right="0.7" top="0.75" bottom="0.75" header="0.3" footer="0.3"/>
  <pageSetup paperSize="9" scale="6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1895"/>
  <sheetViews>
    <sheetView workbookViewId="0"/>
  </sheetViews>
  <sheetFormatPr defaultRowHeight="15" x14ac:dyDescent="0.25"/>
  <cols>
    <col min="1" max="1" width="19.85546875" style="60" customWidth="1"/>
    <col min="2" max="2" width="15.28515625" style="60" customWidth="1"/>
    <col min="3" max="3" width="16.7109375" style="60" customWidth="1"/>
    <col min="4" max="4" width="24" style="60" customWidth="1"/>
    <col min="5" max="5" width="60.140625" style="60" customWidth="1"/>
    <col min="6" max="6" width="95.28515625" style="60" customWidth="1"/>
    <col min="7" max="8" width="21.42578125" style="60" customWidth="1"/>
    <col min="9" max="9" width="23.42578125" style="60" customWidth="1"/>
    <col min="10" max="10" width="13.5703125" style="60" customWidth="1"/>
    <col min="11" max="11" width="51.42578125" style="60" customWidth="1"/>
    <col min="12" max="12" width="27.140625" style="60" customWidth="1"/>
    <col min="13" max="13" width="19.42578125" style="60" customWidth="1"/>
    <col min="14" max="14" width="29.28515625" style="60" customWidth="1"/>
    <col min="15" max="15" width="14.140625" style="60" customWidth="1"/>
    <col min="16" max="16" width="15.42578125" style="60" customWidth="1"/>
    <col min="17" max="17" width="14.140625" style="60" customWidth="1"/>
    <col min="18" max="18" width="11.42578125" style="60" bestFit="1" customWidth="1"/>
    <col min="19" max="19" width="12.42578125" style="60" customWidth="1"/>
    <col min="20" max="20" width="19.140625" style="60" customWidth="1"/>
    <col min="21" max="21" width="12.7109375" style="60" customWidth="1"/>
    <col min="22" max="16384" width="9.140625" style="60"/>
  </cols>
  <sheetData>
    <row r="1" spans="1:20" x14ac:dyDescent="0.25">
      <c r="A1" s="69" t="s">
        <v>188</v>
      </c>
      <c r="B1" s="70" t="s">
        <v>186</v>
      </c>
      <c r="C1" s="70" t="s">
        <v>218</v>
      </c>
      <c r="D1" s="70" t="s">
        <v>219</v>
      </c>
      <c r="E1" s="70" t="s">
        <v>24</v>
      </c>
      <c r="F1" s="70" t="s">
        <v>220</v>
      </c>
      <c r="G1" s="70" t="s">
        <v>221</v>
      </c>
      <c r="H1" s="70" t="s">
        <v>222</v>
      </c>
      <c r="I1" s="70" t="s">
        <v>223</v>
      </c>
      <c r="J1" s="70" t="s">
        <v>224</v>
      </c>
      <c r="K1" s="70" t="s">
        <v>225</v>
      </c>
      <c r="L1" s="70" t="s">
        <v>226</v>
      </c>
      <c r="M1" s="70" t="s">
        <v>227</v>
      </c>
      <c r="N1" s="70" t="s">
        <v>228</v>
      </c>
      <c r="O1" s="70" t="s">
        <v>229</v>
      </c>
      <c r="P1" s="70" t="s">
        <v>230</v>
      </c>
      <c r="Q1" s="70" t="s">
        <v>231</v>
      </c>
      <c r="R1" s="70" t="s">
        <v>232</v>
      </c>
      <c r="S1" s="70" t="s">
        <v>233</v>
      </c>
      <c r="T1" s="70" t="s">
        <v>234</v>
      </c>
    </row>
    <row r="2" spans="1:20" ht="90" hidden="1" x14ac:dyDescent="0.25">
      <c r="A2" s="64" t="s">
        <v>179</v>
      </c>
      <c r="B2" s="61" t="s">
        <v>163</v>
      </c>
      <c r="C2" s="61" t="s">
        <v>235</v>
      </c>
      <c r="D2" s="61" t="s">
        <v>236</v>
      </c>
      <c r="E2" s="61" t="s">
        <v>237</v>
      </c>
      <c r="F2" s="61" t="s">
        <v>238</v>
      </c>
      <c r="G2" s="62">
        <v>43100</v>
      </c>
      <c r="H2" s="62">
        <v>42430</v>
      </c>
      <c r="I2" s="61" t="s">
        <v>109</v>
      </c>
      <c r="J2" s="61" t="s">
        <v>239</v>
      </c>
      <c r="K2" s="61" t="s">
        <v>240</v>
      </c>
      <c r="L2" s="62">
        <v>42642</v>
      </c>
      <c r="M2" s="62">
        <v>42760</v>
      </c>
      <c r="N2" s="61" t="s">
        <v>241</v>
      </c>
      <c r="O2" s="63">
        <v>799008</v>
      </c>
      <c r="P2" s="63">
        <v>40</v>
      </c>
      <c r="Q2" s="63">
        <v>998760</v>
      </c>
      <c r="R2" s="63">
        <v>799008</v>
      </c>
      <c r="S2" s="63">
        <v>199752</v>
      </c>
      <c r="T2" s="63">
        <v>998760</v>
      </c>
    </row>
    <row r="3" spans="1:20" ht="146.25" hidden="1" x14ac:dyDescent="0.25">
      <c r="A3" s="64" t="s">
        <v>179</v>
      </c>
      <c r="B3" s="61" t="s">
        <v>163</v>
      </c>
      <c r="C3" s="61" t="s">
        <v>235</v>
      </c>
      <c r="D3" s="61" t="s">
        <v>242</v>
      </c>
      <c r="E3" s="61" t="s">
        <v>243</v>
      </c>
      <c r="F3" s="61" t="s">
        <v>244</v>
      </c>
      <c r="G3" s="62">
        <v>43281</v>
      </c>
      <c r="H3" s="62">
        <v>42370</v>
      </c>
      <c r="I3" s="61" t="s">
        <v>109</v>
      </c>
      <c r="J3" s="61" t="s">
        <v>239</v>
      </c>
      <c r="K3" s="61" t="s">
        <v>240</v>
      </c>
      <c r="L3" s="62">
        <v>42636</v>
      </c>
      <c r="M3" s="62">
        <v>43727</v>
      </c>
      <c r="N3" s="61" t="s">
        <v>245</v>
      </c>
      <c r="O3" s="63">
        <v>640704.52</v>
      </c>
      <c r="P3" s="63">
        <v>80</v>
      </c>
      <c r="Q3" s="63">
        <v>846654.48</v>
      </c>
      <c r="R3" s="63">
        <v>640704.52</v>
      </c>
      <c r="S3" s="63">
        <v>205949.96</v>
      </c>
      <c r="T3" s="63">
        <v>800880.65</v>
      </c>
    </row>
    <row r="4" spans="1:20" ht="180" hidden="1" x14ac:dyDescent="0.25">
      <c r="A4" s="64" t="s">
        <v>179</v>
      </c>
      <c r="B4" s="61" t="s">
        <v>163</v>
      </c>
      <c r="C4" s="61" t="s">
        <v>235</v>
      </c>
      <c r="D4" s="61" t="s">
        <v>246</v>
      </c>
      <c r="E4" s="61" t="s">
        <v>247</v>
      </c>
      <c r="F4" s="61" t="s">
        <v>248</v>
      </c>
      <c r="G4" s="62">
        <v>43100</v>
      </c>
      <c r="H4" s="62">
        <v>42401</v>
      </c>
      <c r="I4" s="61" t="s">
        <v>109</v>
      </c>
      <c r="J4" s="61" t="s">
        <v>239</v>
      </c>
      <c r="K4" s="61" t="s">
        <v>240</v>
      </c>
      <c r="L4" s="62">
        <v>42698</v>
      </c>
      <c r="M4" s="62">
        <v>43305</v>
      </c>
      <c r="N4" s="61" t="s">
        <v>249</v>
      </c>
      <c r="O4" s="63">
        <v>2262399.98</v>
      </c>
      <c r="P4" s="63">
        <v>40</v>
      </c>
      <c r="Q4" s="63">
        <v>2931797.2</v>
      </c>
      <c r="R4" s="63">
        <v>2262399.98</v>
      </c>
      <c r="S4" s="63">
        <v>669397.22</v>
      </c>
      <c r="T4" s="63">
        <v>2827999.98</v>
      </c>
    </row>
    <row r="5" spans="1:20" ht="112.5" hidden="1" x14ac:dyDescent="0.25">
      <c r="A5" s="64" t="s">
        <v>179</v>
      </c>
      <c r="B5" s="61" t="s">
        <v>163</v>
      </c>
      <c r="C5" s="61" t="s">
        <v>235</v>
      </c>
      <c r="D5" s="61" t="s">
        <v>250</v>
      </c>
      <c r="E5" s="61" t="s">
        <v>251</v>
      </c>
      <c r="F5" s="61" t="s">
        <v>252</v>
      </c>
      <c r="G5" s="62">
        <v>43100</v>
      </c>
      <c r="H5" s="62">
        <v>42430</v>
      </c>
      <c r="I5" s="61" t="s">
        <v>109</v>
      </c>
      <c r="J5" s="61" t="s">
        <v>239</v>
      </c>
      <c r="K5" s="61" t="s">
        <v>240</v>
      </c>
      <c r="L5" s="62">
        <v>42690</v>
      </c>
      <c r="M5" s="62">
        <v>42774</v>
      </c>
      <c r="N5" s="61" t="s">
        <v>253</v>
      </c>
      <c r="O5" s="63">
        <v>934288.31</v>
      </c>
      <c r="P5" s="63">
        <v>40</v>
      </c>
      <c r="Q5" s="63">
        <v>1167860.3999999999</v>
      </c>
      <c r="R5" s="63">
        <v>934288.31</v>
      </c>
      <c r="S5" s="63">
        <v>233572.09</v>
      </c>
      <c r="T5" s="63">
        <v>1167860.3999999999</v>
      </c>
    </row>
    <row r="6" spans="1:20" ht="168.75" hidden="1" x14ac:dyDescent="0.25">
      <c r="A6" s="64" t="s">
        <v>179</v>
      </c>
      <c r="B6" s="61" t="s">
        <v>163</v>
      </c>
      <c r="C6" s="61" t="s">
        <v>235</v>
      </c>
      <c r="D6" s="61" t="s">
        <v>254</v>
      </c>
      <c r="E6" s="61" t="s">
        <v>255</v>
      </c>
      <c r="F6" s="61" t="s">
        <v>256</v>
      </c>
      <c r="G6" s="62">
        <v>43281</v>
      </c>
      <c r="H6" s="62">
        <v>42264</v>
      </c>
      <c r="I6" s="61" t="s">
        <v>109</v>
      </c>
      <c r="J6" s="61" t="s">
        <v>239</v>
      </c>
      <c r="K6" s="61" t="s">
        <v>240</v>
      </c>
      <c r="L6" s="62">
        <v>42604</v>
      </c>
      <c r="M6" s="62">
        <v>43481</v>
      </c>
      <c r="N6" s="61" t="s">
        <v>257</v>
      </c>
      <c r="O6" s="63">
        <v>3970628.78</v>
      </c>
      <c r="P6" s="63">
        <v>40</v>
      </c>
      <c r="Q6" s="63">
        <v>4965745.9800000004</v>
      </c>
      <c r="R6" s="63">
        <v>3970628.78</v>
      </c>
      <c r="S6" s="63">
        <v>995117.2</v>
      </c>
      <c r="T6" s="63">
        <v>4963285.9800000004</v>
      </c>
    </row>
    <row r="7" spans="1:20" ht="168.75" hidden="1" x14ac:dyDescent="0.25">
      <c r="A7" s="64" t="s">
        <v>179</v>
      </c>
      <c r="B7" s="61" t="s">
        <v>163</v>
      </c>
      <c r="C7" s="61" t="s">
        <v>235</v>
      </c>
      <c r="D7" s="61" t="s">
        <v>258</v>
      </c>
      <c r="E7" s="61" t="s">
        <v>259</v>
      </c>
      <c r="F7" s="61" t="s">
        <v>260</v>
      </c>
      <c r="G7" s="62">
        <v>43403</v>
      </c>
      <c r="H7" s="62">
        <v>42270</v>
      </c>
      <c r="I7" s="61" t="s">
        <v>109</v>
      </c>
      <c r="J7" s="61" t="s">
        <v>239</v>
      </c>
      <c r="K7" s="61" t="s">
        <v>240</v>
      </c>
      <c r="L7" s="62">
        <v>42684</v>
      </c>
      <c r="M7" s="62">
        <v>43759</v>
      </c>
      <c r="N7" s="61" t="s">
        <v>261</v>
      </c>
      <c r="O7" s="63">
        <v>1637534.15</v>
      </c>
      <c r="P7" s="63">
        <v>75.5555555555555</v>
      </c>
      <c r="Q7" s="63">
        <v>2579936.9900000002</v>
      </c>
      <c r="R7" s="63">
        <v>1637534.15</v>
      </c>
      <c r="S7" s="63">
        <v>942402.84</v>
      </c>
      <c r="T7" s="63">
        <v>2046917.69</v>
      </c>
    </row>
    <row r="8" spans="1:20" ht="168.75" hidden="1" x14ac:dyDescent="0.25">
      <c r="A8" s="64" t="s">
        <v>179</v>
      </c>
      <c r="B8" s="61" t="s">
        <v>163</v>
      </c>
      <c r="C8" s="61" t="s">
        <v>235</v>
      </c>
      <c r="D8" s="61" t="s">
        <v>262</v>
      </c>
      <c r="E8" s="61" t="s">
        <v>263</v>
      </c>
      <c r="F8" s="61" t="s">
        <v>264</v>
      </c>
      <c r="G8" s="62">
        <v>43465</v>
      </c>
      <c r="H8" s="62">
        <v>42278</v>
      </c>
      <c r="I8" s="61" t="s">
        <v>265</v>
      </c>
      <c r="J8" s="61" t="s">
        <v>239</v>
      </c>
      <c r="K8" s="61" t="s">
        <v>266</v>
      </c>
      <c r="L8" s="62">
        <v>42578</v>
      </c>
      <c r="M8" s="62">
        <v>43808</v>
      </c>
      <c r="N8" s="61" t="s">
        <v>267</v>
      </c>
      <c r="O8" s="63">
        <v>1142455.26</v>
      </c>
      <c r="P8" s="63">
        <v>8</v>
      </c>
      <c r="Q8" s="63">
        <v>1428069.1</v>
      </c>
      <c r="R8" s="63">
        <v>1142455.26</v>
      </c>
      <c r="S8" s="63">
        <v>285613.84000000003</v>
      </c>
      <c r="T8" s="63">
        <v>1428069.08</v>
      </c>
    </row>
    <row r="9" spans="1:20" ht="90" hidden="1" x14ac:dyDescent="0.25">
      <c r="A9" s="64" t="s">
        <v>179</v>
      </c>
      <c r="B9" s="61" t="s">
        <v>163</v>
      </c>
      <c r="C9" s="61" t="s">
        <v>235</v>
      </c>
      <c r="D9" s="61" t="s">
        <v>268</v>
      </c>
      <c r="E9" s="61" t="s">
        <v>269</v>
      </c>
      <c r="F9" s="61" t="s">
        <v>270</v>
      </c>
      <c r="G9" s="62">
        <v>43312</v>
      </c>
      <c r="H9" s="62">
        <v>42430</v>
      </c>
      <c r="I9" s="61" t="s">
        <v>109</v>
      </c>
      <c r="J9" s="61" t="s">
        <v>239</v>
      </c>
      <c r="K9" s="61" t="s">
        <v>240</v>
      </c>
      <c r="L9" s="62">
        <v>42852</v>
      </c>
      <c r="M9" s="62">
        <v>43369</v>
      </c>
      <c r="N9" s="61" t="s">
        <v>271</v>
      </c>
      <c r="O9" s="63">
        <v>737169.84</v>
      </c>
      <c r="P9" s="63">
        <v>40</v>
      </c>
      <c r="Q9" s="63">
        <v>930913.2</v>
      </c>
      <c r="R9" s="63">
        <v>737169.84</v>
      </c>
      <c r="S9" s="63">
        <v>193743.35999999999</v>
      </c>
      <c r="T9" s="63">
        <v>921462.31</v>
      </c>
    </row>
    <row r="10" spans="1:20" ht="157.5" hidden="1" x14ac:dyDescent="0.25">
      <c r="A10" s="64" t="s">
        <v>179</v>
      </c>
      <c r="B10" s="61" t="s">
        <v>163</v>
      </c>
      <c r="C10" s="61" t="s">
        <v>235</v>
      </c>
      <c r="D10" s="61" t="s">
        <v>272</v>
      </c>
      <c r="E10" s="61" t="s">
        <v>273</v>
      </c>
      <c r="F10" s="61" t="s">
        <v>274</v>
      </c>
      <c r="G10" s="62">
        <v>43220</v>
      </c>
      <c r="H10" s="62">
        <v>42644</v>
      </c>
      <c r="I10" s="61" t="s">
        <v>109</v>
      </c>
      <c r="J10" s="61" t="s">
        <v>239</v>
      </c>
      <c r="K10" s="61" t="s">
        <v>240</v>
      </c>
      <c r="L10" s="62">
        <v>42543</v>
      </c>
      <c r="M10" s="62">
        <v>43804</v>
      </c>
      <c r="N10" s="61" t="s">
        <v>275</v>
      </c>
      <c r="O10" s="63">
        <v>2837707.18</v>
      </c>
      <c r="P10" s="63">
        <v>80</v>
      </c>
      <c r="Q10" s="63">
        <v>3671875.39</v>
      </c>
      <c r="R10" s="63">
        <v>2837707.18</v>
      </c>
      <c r="S10" s="63">
        <v>834168.21</v>
      </c>
      <c r="T10" s="63">
        <v>3547133.98</v>
      </c>
    </row>
    <row r="11" spans="1:20" ht="180" hidden="1" x14ac:dyDescent="0.25">
      <c r="A11" s="64" t="s">
        <v>179</v>
      </c>
      <c r="B11" s="61" t="s">
        <v>163</v>
      </c>
      <c r="C11" s="61" t="s">
        <v>235</v>
      </c>
      <c r="D11" s="61" t="s">
        <v>276</v>
      </c>
      <c r="E11" s="61" t="s">
        <v>277</v>
      </c>
      <c r="F11" s="61" t="s">
        <v>278</v>
      </c>
      <c r="G11" s="62">
        <v>43100</v>
      </c>
      <c r="H11" s="62">
        <v>42461</v>
      </c>
      <c r="I11" s="61" t="s">
        <v>109</v>
      </c>
      <c r="J11" s="61" t="s">
        <v>239</v>
      </c>
      <c r="K11" s="61" t="s">
        <v>240</v>
      </c>
      <c r="L11" s="62">
        <v>42719</v>
      </c>
      <c r="M11" s="62">
        <v>42864</v>
      </c>
      <c r="N11" s="61" t="s">
        <v>279</v>
      </c>
      <c r="O11" s="63">
        <v>1439591.99</v>
      </c>
      <c r="P11" s="63">
        <v>40</v>
      </c>
      <c r="Q11" s="63">
        <v>1799490</v>
      </c>
      <c r="R11" s="63">
        <v>1439591.99</v>
      </c>
      <c r="S11" s="63">
        <v>359898.01</v>
      </c>
      <c r="T11" s="63">
        <v>1799490</v>
      </c>
    </row>
    <row r="12" spans="1:20" ht="101.25" hidden="1" x14ac:dyDescent="0.25">
      <c r="A12" s="64" t="s">
        <v>179</v>
      </c>
      <c r="B12" s="61" t="s">
        <v>163</v>
      </c>
      <c r="C12" s="61" t="s">
        <v>235</v>
      </c>
      <c r="D12" s="61" t="s">
        <v>280</v>
      </c>
      <c r="E12" s="61" t="s">
        <v>281</v>
      </c>
      <c r="F12" s="61" t="s">
        <v>282</v>
      </c>
      <c r="G12" s="62">
        <v>43281</v>
      </c>
      <c r="H12" s="62">
        <v>42255</v>
      </c>
      <c r="I12" s="61" t="s">
        <v>109</v>
      </c>
      <c r="J12" s="61" t="s">
        <v>239</v>
      </c>
      <c r="K12" s="61" t="s">
        <v>240</v>
      </c>
      <c r="L12" s="62">
        <v>42530</v>
      </c>
      <c r="M12" s="62">
        <v>42606</v>
      </c>
      <c r="N12" s="61" t="s">
        <v>283</v>
      </c>
      <c r="O12" s="63">
        <v>7560755.8600000003</v>
      </c>
      <c r="P12" s="63">
        <v>40</v>
      </c>
      <c r="Q12" s="63">
        <v>9450944.8200000003</v>
      </c>
      <c r="R12" s="63">
        <v>7560755.8600000003</v>
      </c>
      <c r="S12" s="63">
        <v>1890188.96</v>
      </c>
      <c r="T12" s="63">
        <v>9450944.8200000003</v>
      </c>
    </row>
    <row r="13" spans="1:20" ht="180" hidden="1" x14ac:dyDescent="0.25">
      <c r="A13" s="64" t="s">
        <v>179</v>
      </c>
      <c r="B13" s="61" t="s">
        <v>163</v>
      </c>
      <c r="C13" s="61" t="s">
        <v>235</v>
      </c>
      <c r="D13" s="61" t="s">
        <v>284</v>
      </c>
      <c r="E13" s="61" t="s">
        <v>285</v>
      </c>
      <c r="F13" s="61" t="s">
        <v>286</v>
      </c>
      <c r="G13" s="62">
        <v>43677</v>
      </c>
      <c r="H13" s="62">
        <v>42095</v>
      </c>
      <c r="I13" s="61" t="s">
        <v>109</v>
      </c>
      <c r="J13" s="61" t="s">
        <v>239</v>
      </c>
      <c r="K13" s="61" t="s">
        <v>240</v>
      </c>
      <c r="L13" s="62">
        <v>42583</v>
      </c>
      <c r="M13" s="62">
        <v>43677</v>
      </c>
      <c r="N13" s="61" t="s">
        <v>287</v>
      </c>
      <c r="O13" s="63">
        <v>7910979.9800000004</v>
      </c>
      <c r="P13" s="63">
        <v>40</v>
      </c>
      <c r="Q13" s="63">
        <v>9888724.9700000007</v>
      </c>
      <c r="R13" s="63">
        <v>7910979.9800000004</v>
      </c>
      <c r="S13" s="63">
        <v>1977744.99</v>
      </c>
      <c r="T13" s="63">
        <v>9888724.9700000007</v>
      </c>
    </row>
    <row r="14" spans="1:20" ht="157.5" hidden="1" x14ac:dyDescent="0.25">
      <c r="A14" s="64" t="s">
        <v>179</v>
      </c>
      <c r="B14" s="61" t="s">
        <v>163</v>
      </c>
      <c r="C14" s="61" t="s">
        <v>235</v>
      </c>
      <c r="D14" s="61" t="s">
        <v>288</v>
      </c>
      <c r="E14" s="61" t="s">
        <v>289</v>
      </c>
      <c r="F14" s="61" t="s">
        <v>290</v>
      </c>
      <c r="G14" s="62">
        <v>43100</v>
      </c>
      <c r="H14" s="62">
        <v>42430</v>
      </c>
      <c r="I14" s="61" t="s">
        <v>109</v>
      </c>
      <c r="J14" s="61" t="s">
        <v>239</v>
      </c>
      <c r="K14" s="61" t="s">
        <v>240</v>
      </c>
      <c r="L14" s="62">
        <v>42725</v>
      </c>
      <c r="M14" s="62">
        <v>43087</v>
      </c>
      <c r="N14" s="61" t="s">
        <v>291</v>
      </c>
      <c r="O14" s="63">
        <v>1761620.75</v>
      </c>
      <c r="P14" s="63">
        <v>40</v>
      </c>
      <c r="Q14" s="63">
        <v>2202025.9500000002</v>
      </c>
      <c r="R14" s="63">
        <v>1761620.75</v>
      </c>
      <c r="S14" s="63">
        <v>440405.2</v>
      </c>
      <c r="T14" s="63">
        <v>2202025.9500000002</v>
      </c>
    </row>
    <row r="15" spans="1:20" ht="157.5" hidden="1" x14ac:dyDescent="0.25">
      <c r="A15" s="64" t="s">
        <v>179</v>
      </c>
      <c r="B15" s="61" t="s">
        <v>163</v>
      </c>
      <c r="C15" s="61" t="s">
        <v>235</v>
      </c>
      <c r="D15" s="61" t="s">
        <v>292</v>
      </c>
      <c r="E15" s="61" t="s">
        <v>293</v>
      </c>
      <c r="F15" s="61" t="s">
        <v>294</v>
      </c>
      <c r="G15" s="62">
        <v>43159</v>
      </c>
      <c r="H15" s="62">
        <v>42430</v>
      </c>
      <c r="I15" s="61" t="s">
        <v>109</v>
      </c>
      <c r="J15" s="61" t="s">
        <v>239</v>
      </c>
      <c r="K15" s="61" t="s">
        <v>240</v>
      </c>
      <c r="L15" s="62">
        <v>42776</v>
      </c>
      <c r="M15" s="62">
        <v>43378</v>
      </c>
      <c r="N15" s="61" t="s">
        <v>295</v>
      </c>
      <c r="O15" s="63">
        <v>676889.89</v>
      </c>
      <c r="P15" s="63">
        <v>40</v>
      </c>
      <c r="Q15" s="63">
        <v>864308.7</v>
      </c>
      <c r="R15" s="63">
        <v>676889.89</v>
      </c>
      <c r="S15" s="63">
        <v>187418.81</v>
      </c>
      <c r="T15" s="63">
        <v>846112.37</v>
      </c>
    </row>
    <row r="16" spans="1:20" ht="180" hidden="1" x14ac:dyDescent="0.25">
      <c r="A16" s="64" t="s">
        <v>179</v>
      </c>
      <c r="B16" s="61" t="s">
        <v>163</v>
      </c>
      <c r="C16" s="61" t="s">
        <v>235</v>
      </c>
      <c r="D16" s="61" t="s">
        <v>296</v>
      </c>
      <c r="E16" s="61" t="s">
        <v>297</v>
      </c>
      <c r="F16" s="61" t="s">
        <v>298</v>
      </c>
      <c r="G16" s="62">
        <v>43280</v>
      </c>
      <c r="H16" s="62">
        <v>42278</v>
      </c>
      <c r="I16" s="61" t="s">
        <v>109</v>
      </c>
      <c r="J16" s="61" t="s">
        <v>239</v>
      </c>
      <c r="K16" s="61" t="s">
        <v>240</v>
      </c>
      <c r="L16" s="62">
        <v>42646</v>
      </c>
      <c r="M16" s="62">
        <v>43305</v>
      </c>
      <c r="N16" s="61" t="s">
        <v>299</v>
      </c>
      <c r="O16" s="63">
        <v>2944113.51</v>
      </c>
      <c r="P16" s="63">
        <v>40</v>
      </c>
      <c r="Q16" s="63">
        <v>3683904.46</v>
      </c>
      <c r="R16" s="63">
        <v>2944113.51</v>
      </c>
      <c r="S16" s="63">
        <v>739790.95</v>
      </c>
      <c r="T16" s="63">
        <v>3680141.89</v>
      </c>
    </row>
    <row r="17" spans="1:20" ht="180" hidden="1" x14ac:dyDescent="0.25">
      <c r="A17" s="64" t="s">
        <v>179</v>
      </c>
      <c r="B17" s="61" t="s">
        <v>163</v>
      </c>
      <c r="C17" s="61" t="s">
        <v>235</v>
      </c>
      <c r="D17" s="61" t="s">
        <v>300</v>
      </c>
      <c r="E17" s="61" t="s">
        <v>301</v>
      </c>
      <c r="F17" s="61" t="s">
        <v>302</v>
      </c>
      <c r="G17" s="62">
        <v>43100</v>
      </c>
      <c r="H17" s="62">
        <v>41711</v>
      </c>
      <c r="I17" s="61" t="s">
        <v>109</v>
      </c>
      <c r="J17" s="61" t="s">
        <v>239</v>
      </c>
      <c r="K17" s="61" t="s">
        <v>240</v>
      </c>
      <c r="L17" s="62">
        <v>42626</v>
      </c>
      <c r="M17" s="62">
        <v>43138</v>
      </c>
      <c r="N17" s="61" t="s">
        <v>303</v>
      </c>
      <c r="O17" s="63">
        <v>4953179.58</v>
      </c>
      <c r="P17" s="63">
        <v>40</v>
      </c>
      <c r="Q17" s="63">
        <v>6273474.4800000004</v>
      </c>
      <c r="R17" s="63">
        <v>4953179.58</v>
      </c>
      <c r="S17" s="63">
        <v>1320294.8999999999</v>
      </c>
      <c r="T17" s="63">
        <v>6191474.4800000004</v>
      </c>
    </row>
    <row r="18" spans="1:20" ht="168.75" hidden="1" x14ac:dyDescent="0.25">
      <c r="A18" s="64" t="s">
        <v>179</v>
      </c>
      <c r="B18" s="61" t="s">
        <v>163</v>
      </c>
      <c r="C18" s="61" t="s">
        <v>235</v>
      </c>
      <c r="D18" s="61" t="s">
        <v>304</v>
      </c>
      <c r="E18" s="61" t="s">
        <v>305</v>
      </c>
      <c r="F18" s="61" t="s">
        <v>306</v>
      </c>
      <c r="G18" s="62">
        <v>43281</v>
      </c>
      <c r="H18" s="62">
        <v>42430</v>
      </c>
      <c r="I18" s="61" t="s">
        <v>109</v>
      </c>
      <c r="J18" s="61" t="s">
        <v>239</v>
      </c>
      <c r="K18" s="61" t="s">
        <v>240</v>
      </c>
      <c r="L18" s="62">
        <v>42747</v>
      </c>
      <c r="M18" s="62">
        <v>43626</v>
      </c>
      <c r="N18" s="61" t="s">
        <v>307</v>
      </c>
      <c r="O18" s="63">
        <v>1021022.99</v>
      </c>
      <c r="P18" s="63">
        <v>40</v>
      </c>
      <c r="Q18" s="63">
        <v>1276278.75</v>
      </c>
      <c r="R18" s="63">
        <v>1021022.99</v>
      </c>
      <c r="S18" s="63">
        <v>255255.76</v>
      </c>
      <c r="T18" s="63">
        <v>1276278.75</v>
      </c>
    </row>
    <row r="19" spans="1:20" ht="112.5" hidden="1" x14ac:dyDescent="0.25">
      <c r="A19" s="64" t="s">
        <v>179</v>
      </c>
      <c r="B19" s="61" t="s">
        <v>163</v>
      </c>
      <c r="C19" s="61" t="s">
        <v>235</v>
      </c>
      <c r="D19" s="61" t="s">
        <v>308</v>
      </c>
      <c r="E19" s="61" t="s">
        <v>309</v>
      </c>
      <c r="F19" s="61" t="s">
        <v>310</v>
      </c>
      <c r="G19" s="62">
        <v>43100</v>
      </c>
      <c r="H19" s="62">
        <v>42430</v>
      </c>
      <c r="I19" s="61" t="s">
        <v>109</v>
      </c>
      <c r="J19" s="61" t="s">
        <v>239</v>
      </c>
      <c r="K19" s="61" t="s">
        <v>240</v>
      </c>
      <c r="L19" s="62">
        <v>42731</v>
      </c>
      <c r="M19" s="62">
        <v>43175</v>
      </c>
      <c r="N19" s="61" t="s">
        <v>311</v>
      </c>
      <c r="O19" s="63">
        <v>1195293.26</v>
      </c>
      <c r="P19" s="63">
        <v>40</v>
      </c>
      <c r="Q19" s="63">
        <v>1496196.6</v>
      </c>
      <c r="R19" s="63">
        <v>1195293.26</v>
      </c>
      <c r="S19" s="63">
        <v>300903.34000000003</v>
      </c>
      <c r="T19" s="63">
        <v>1494116.58</v>
      </c>
    </row>
    <row r="20" spans="1:20" ht="146.25" hidden="1" x14ac:dyDescent="0.25">
      <c r="A20" s="64" t="s">
        <v>179</v>
      </c>
      <c r="B20" s="61" t="s">
        <v>163</v>
      </c>
      <c r="C20" s="61" t="s">
        <v>235</v>
      </c>
      <c r="D20" s="61" t="s">
        <v>312</v>
      </c>
      <c r="E20" s="61" t="s">
        <v>313</v>
      </c>
      <c r="F20" s="61" t="s">
        <v>314</v>
      </c>
      <c r="G20" s="62">
        <v>43100</v>
      </c>
      <c r="H20" s="62">
        <v>42430</v>
      </c>
      <c r="I20" s="61" t="s">
        <v>109</v>
      </c>
      <c r="J20" s="61" t="s">
        <v>239</v>
      </c>
      <c r="K20" s="61" t="s">
        <v>240</v>
      </c>
      <c r="L20" s="62">
        <v>42697</v>
      </c>
      <c r="M20" s="62">
        <v>43265</v>
      </c>
      <c r="N20" s="61" t="s">
        <v>315</v>
      </c>
      <c r="O20" s="63">
        <v>908025.35</v>
      </c>
      <c r="P20" s="63">
        <v>40</v>
      </c>
      <c r="Q20" s="63">
        <v>1136876.7</v>
      </c>
      <c r="R20" s="63">
        <v>908025.35</v>
      </c>
      <c r="S20" s="63">
        <v>228851.35</v>
      </c>
      <c r="T20" s="63">
        <v>1135031.7</v>
      </c>
    </row>
    <row r="21" spans="1:20" ht="90" hidden="1" x14ac:dyDescent="0.25">
      <c r="A21" s="64" t="s">
        <v>179</v>
      </c>
      <c r="B21" s="61" t="s">
        <v>163</v>
      </c>
      <c r="C21" s="61" t="s">
        <v>235</v>
      </c>
      <c r="D21" s="61" t="s">
        <v>316</v>
      </c>
      <c r="E21" s="61" t="s">
        <v>317</v>
      </c>
      <c r="F21" s="61" t="s">
        <v>318</v>
      </c>
      <c r="G21" s="62">
        <v>43465</v>
      </c>
      <c r="H21" s="62">
        <v>42430</v>
      </c>
      <c r="I21" s="61" t="s">
        <v>109</v>
      </c>
      <c r="J21" s="61" t="s">
        <v>239</v>
      </c>
      <c r="K21" s="61" t="s">
        <v>240</v>
      </c>
      <c r="L21" s="62">
        <v>43090</v>
      </c>
      <c r="M21" s="62">
        <v>43412</v>
      </c>
      <c r="N21" s="61" t="s">
        <v>319</v>
      </c>
      <c r="O21" s="63">
        <v>751894.08</v>
      </c>
      <c r="P21" s="63">
        <v>40</v>
      </c>
      <c r="Q21" s="63">
        <v>954492.3</v>
      </c>
      <c r="R21" s="63">
        <v>751894.08</v>
      </c>
      <c r="S21" s="63">
        <v>202598.22</v>
      </c>
      <c r="T21" s="63">
        <v>939867.6</v>
      </c>
    </row>
    <row r="22" spans="1:20" ht="146.25" hidden="1" x14ac:dyDescent="0.25">
      <c r="A22" s="64" t="s">
        <v>179</v>
      </c>
      <c r="B22" s="61" t="s">
        <v>163</v>
      </c>
      <c r="C22" s="61" t="s">
        <v>235</v>
      </c>
      <c r="D22" s="61" t="s">
        <v>320</v>
      </c>
      <c r="E22" s="61" t="s">
        <v>321</v>
      </c>
      <c r="F22" s="61" t="s">
        <v>322</v>
      </c>
      <c r="G22" s="62">
        <v>43830</v>
      </c>
      <c r="H22" s="62">
        <v>42311</v>
      </c>
      <c r="I22" s="61" t="s">
        <v>109</v>
      </c>
      <c r="J22" s="61" t="s">
        <v>239</v>
      </c>
      <c r="K22" s="61" t="s">
        <v>240</v>
      </c>
      <c r="L22" s="62">
        <v>42649</v>
      </c>
      <c r="M22" s="62">
        <v>43810</v>
      </c>
      <c r="N22" s="61" t="s">
        <v>323</v>
      </c>
      <c r="O22" s="63">
        <v>672911.39</v>
      </c>
      <c r="P22" s="63">
        <v>80</v>
      </c>
      <c r="Q22" s="63">
        <v>937012.51</v>
      </c>
      <c r="R22" s="63">
        <v>672911.39</v>
      </c>
      <c r="S22" s="63">
        <v>264101.12</v>
      </c>
      <c r="T22" s="63">
        <v>841139.24</v>
      </c>
    </row>
    <row r="23" spans="1:20" ht="180" hidden="1" x14ac:dyDescent="0.25">
      <c r="A23" s="64" t="s">
        <v>179</v>
      </c>
      <c r="B23" s="61" t="s">
        <v>163</v>
      </c>
      <c r="C23" s="61" t="s">
        <v>235</v>
      </c>
      <c r="D23" s="61" t="s">
        <v>324</v>
      </c>
      <c r="E23" s="61" t="s">
        <v>325</v>
      </c>
      <c r="F23" s="61" t="s">
        <v>326</v>
      </c>
      <c r="G23" s="62">
        <v>43371</v>
      </c>
      <c r="H23" s="62">
        <v>42551</v>
      </c>
      <c r="I23" s="61" t="s">
        <v>109</v>
      </c>
      <c r="J23" s="61" t="s">
        <v>239</v>
      </c>
      <c r="K23" s="61" t="s">
        <v>240</v>
      </c>
      <c r="L23" s="62">
        <v>42627</v>
      </c>
      <c r="M23" s="62">
        <v>43314</v>
      </c>
      <c r="N23" s="61" t="s">
        <v>327</v>
      </c>
      <c r="O23" s="63">
        <v>4054052.76</v>
      </c>
      <c r="P23" s="63">
        <v>40</v>
      </c>
      <c r="Q23" s="63">
        <v>5081883.58</v>
      </c>
      <c r="R23" s="63">
        <v>4054052.76</v>
      </c>
      <c r="S23" s="63">
        <v>1027830.82</v>
      </c>
      <c r="T23" s="63">
        <v>5067565.96</v>
      </c>
    </row>
    <row r="24" spans="1:20" ht="157.5" hidden="1" x14ac:dyDescent="0.25">
      <c r="A24" s="64" t="s">
        <v>179</v>
      </c>
      <c r="B24" s="61" t="s">
        <v>163</v>
      </c>
      <c r="C24" s="61" t="s">
        <v>235</v>
      </c>
      <c r="D24" s="61" t="s">
        <v>328</v>
      </c>
      <c r="E24" s="61" t="s">
        <v>329</v>
      </c>
      <c r="F24" s="61" t="s">
        <v>330</v>
      </c>
      <c r="G24" s="62">
        <v>43190</v>
      </c>
      <c r="H24" s="62">
        <v>42262</v>
      </c>
      <c r="I24" s="61" t="s">
        <v>109</v>
      </c>
      <c r="J24" s="61" t="s">
        <v>239</v>
      </c>
      <c r="K24" s="61" t="s">
        <v>240</v>
      </c>
      <c r="L24" s="62">
        <v>42643</v>
      </c>
      <c r="M24" s="62">
        <v>43216</v>
      </c>
      <c r="N24" s="61" t="s">
        <v>331</v>
      </c>
      <c r="O24" s="63">
        <v>3521354.81</v>
      </c>
      <c r="P24" s="63">
        <v>40</v>
      </c>
      <c r="Q24" s="63">
        <v>4412763.5199999996</v>
      </c>
      <c r="R24" s="63">
        <v>3521354.81</v>
      </c>
      <c r="S24" s="63">
        <v>891408.71</v>
      </c>
      <c r="T24" s="63">
        <v>4401693.5199999996</v>
      </c>
    </row>
    <row r="25" spans="1:20" ht="180" hidden="1" x14ac:dyDescent="0.25">
      <c r="A25" s="64" t="s">
        <v>179</v>
      </c>
      <c r="B25" s="61" t="s">
        <v>163</v>
      </c>
      <c r="C25" s="61" t="s">
        <v>235</v>
      </c>
      <c r="D25" s="61" t="s">
        <v>332</v>
      </c>
      <c r="E25" s="61" t="s">
        <v>333</v>
      </c>
      <c r="F25" s="61" t="s">
        <v>334</v>
      </c>
      <c r="G25" s="62">
        <v>43373</v>
      </c>
      <c r="H25" s="62">
        <v>42229</v>
      </c>
      <c r="I25" s="61" t="s">
        <v>109</v>
      </c>
      <c r="J25" s="61" t="s">
        <v>239</v>
      </c>
      <c r="K25" s="61" t="s">
        <v>240</v>
      </c>
      <c r="L25" s="62">
        <v>42622</v>
      </c>
      <c r="M25" s="62">
        <v>43486</v>
      </c>
      <c r="N25" s="61" t="s">
        <v>335</v>
      </c>
      <c r="O25" s="63">
        <v>2519691.54</v>
      </c>
      <c r="P25" s="63">
        <v>40</v>
      </c>
      <c r="Q25" s="63">
        <v>3203143.05</v>
      </c>
      <c r="R25" s="63">
        <v>2519691.54</v>
      </c>
      <c r="S25" s="63">
        <v>683451.51</v>
      </c>
      <c r="T25" s="63">
        <v>3149614.43</v>
      </c>
    </row>
    <row r="26" spans="1:20" ht="168.75" hidden="1" x14ac:dyDescent="0.25">
      <c r="A26" s="64" t="s">
        <v>179</v>
      </c>
      <c r="B26" s="61" t="s">
        <v>163</v>
      </c>
      <c r="C26" s="61" t="s">
        <v>235</v>
      </c>
      <c r="D26" s="61" t="s">
        <v>336</v>
      </c>
      <c r="E26" s="61" t="s">
        <v>337</v>
      </c>
      <c r="F26" s="61" t="s">
        <v>338</v>
      </c>
      <c r="G26" s="62">
        <v>43190</v>
      </c>
      <c r="H26" s="62">
        <v>42262</v>
      </c>
      <c r="I26" s="61" t="s">
        <v>109</v>
      </c>
      <c r="J26" s="61" t="s">
        <v>239</v>
      </c>
      <c r="K26" s="61" t="s">
        <v>240</v>
      </c>
      <c r="L26" s="62">
        <v>42642</v>
      </c>
      <c r="M26" s="62">
        <v>43377</v>
      </c>
      <c r="N26" s="61" t="s">
        <v>339</v>
      </c>
      <c r="O26" s="63">
        <v>579936.9</v>
      </c>
      <c r="P26" s="63">
        <v>40</v>
      </c>
      <c r="Q26" s="63">
        <v>1098944.3600000001</v>
      </c>
      <c r="R26" s="63">
        <v>579936.9</v>
      </c>
      <c r="S26" s="63">
        <v>519007.46</v>
      </c>
      <c r="T26" s="63">
        <v>724921.13</v>
      </c>
    </row>
    <row r="27" spans="1:20" ht="157.5" hidden="1" x14ac:dyDescent="0.25">
      <c r="A27" s="64" t="s">
        <v>179</v>
      </c>
      <c r="B27" s="61" t="s">
        <v>163</v>
      </c>
      <c r="C27" s="61" t="s">
        <v>235</v>
      </c>
      <c r="D27" s="61" t="s">
        <v>340</v>
      </c>
      <c r="E27" s="61" t="s">
        <v>341</v>
      </c>
      <c r="F27" s="61" t="s">
        <v>342</v>
      </c>
      <c r="G27" s="62">
        <v>43189</v>
      </c>
      <c r="H27" s="62">
        <v>42248</v>
      </c>
      <c r="I27" s="61" t="s">
        <v>109</v>
      </c>
      <c r="J27" s="61" t="s">
        <v>239</v>
      </c>
      <c r="K27" s="61" t="s">
        <v>240</v>
      </c>
      <c r="L27" s="62">
        <v>42604</v>
      </c>
      <c r="M27" s="62">
        <v>43165</v>
      </c>
      <c r="N27" s="61" t="s">
        <v>343</v>
      </c>
      <c r="O27" s="63">
        <v>2782919.28</v>
      </c>
      <c r="P27" s="63">
        <v>40</v>
      </c>
      <c r="Q27" s="63">
        <v>3481109.1</v>
      </c>
      <c r="R27" s="63">
        <v>2782919.28</v>
      </c>
      <c r="S27" s="63">
        <v>698189.82</v>
      </c>
      <c r="T27" s="63">
        <v>3478649.1</v>
      </c>
    </row>
    <row r="28" spans="1:20" ht="146.25" hidden="1" x14ac:dyDescent="0.25">
      <c r="A28" s="64" t="s">
        <v>179</v>
      </c>
      <c r="B28" s="61" t="s">
        <v>163</v>
      </c>
      <c r="C28" s="61" t="s">
        <v>235</v>
      </c>
      <c r="D28" s="61" t="s">
        <v>344</v>
      </c>
      <c r="E28" s="61" t="s">
        <v>345</v>
      </c>
      <c r="F28" s="61" t="s">
        <v>346</v>
      </c>
      <c r="G28" s="62">
        <v>43039</v>
      </c>
      <c r="H28" s="62">
        <v>41648</v>
      </c>
      <c r="I28" s="61" t="s">
        <v>109</v>
      </c>
      <c r="J28" s="61" t="s">
        <v>239</v>
      </c>
      <c r="K28" s="61" t="s">
        <v>240</v>
      </c>
      <c r="L28" s="62">
        <v>42586</v>
      </c>
      <c r="M28" s="62">
        <v>43229</v>
      </c>
      <c r="N28" s="61" t="s">
        <v>347</v>
      </c>
      <c r="O28" s="63">
        <v>604234.28</v>
      </c>
      <c r="P28" s="63">
        <v>40</v>
      </c>
      <c r="Q28" s="63">
        <v>821345.49</v>
      </c>
      <c r="R28" s="63">
        <v>604234.28</v>
      </c>
      <c r="S28" s="63">
        <v>217111.21</v>
      </c>
      <c r="T28" s="63">
        <v>755292.98</v>
      </c>
    </row>
    <row r="29" spans="1:20" ht="146.25" hidden="1" x14ac:dyDescent="0.25">
      <c r="A29" s="64" t="s">
        <v>179</v>
      </c>
      <c r="B29" s="61" t="s">
        <v>163</v>
      </c>
      <c r="C29" s="61" t="s">
        <v>235</v>
      </c>
      <c r="D29" s="61" t="s">
        <v>348</v>
      </c>
      <c r="E29" s="61" t="s">
        <v>349</v>
      </c>
      <c r="F29" s="61" t="s">
        <v>350</v>
      </c>
      <c r="G29" s="62">
        <v>43190</v>
      </c>
      <c r="H29" s="62">
        <v>42461</v>
      </c>
      <c r="I29" s="61" t="s">
        <v>109</v>
      </c>
      <c r="J29" s="61" t="s">
        <v>239</v>
      </c>
      <c r="K29" s="61" t="s">
        <v>240</v>
      </c>
      <c r="L29" s="62">
        <v>42662</v>
      </c>
      <c r="M29" s="62">
        <v>43089</v>
      </c>
      <c r="N29" s="61" t="s">
        <v>351</v>
      </c>
      <c r="O29" s="63">
        <v>963613.42</v>
      </c>
      <c r="P29" s="63">
        <v>80</v>
      </c>
      <c r="Q29" s="63">
        <v>1301898.81</v>
      </c>
      <c r="R29" s="63">
        <v>963613.42</v>
      </c>
      <c r="S29" s="63">
        <v>338285.39</v>
      </c>
      <c r="T29" s="63">
        <v>1204516.78</v>
      </c>
    </row>
    <row r="30" spans="1:20" ht="112.5" hidden="1" x14ac:dyDescent="0.25">
      <c r="A30" s="64" t="s">
        <v>179</v>
      </c>
      <c r="B30" s="61" t="s">
        <v>163</v>
      </c>
      <c r="C30" s="61" t="s">
        <v>235</v>
      </c>
      <c r="D30" s="61" t="s">
        <v>352</v>
      </c>
      <c r="E30" s="61" t="s">
        <v>353</v>
      </c>
      <c r="F30" s="61" t="s">
        <v>354</v>
      </c>
      <c r="G30" s="62">
        <v>43281</v>
      </c>
      <c r="H30" s="62">
        <v>42552</v>
      </c>
      <c r="I30" s="61" t="s">
        <v>265</v>
      </c>
      <c r="J30" s="61" t="s">
        <v>239</v>
      </c>
      <c r="K30" s="61" t="s">
        <v>266</v>
      </c>
      <c r="L30" s="62">
        <v>43003</v>
      </c>
      <c r="M30" s="62">
        <v>43403</v>
      </c>
      <c r="N30" s="61" t="s">
        <v>355</v>
      </c>
      <c r="O30" s="63">
        <v>441211.24</v>
      </c>
      <c r="P30" s="63">
        <v>40</v>
      </c>
      <c r="Q30" s="63">
        <v>645522.69999999995</v>
      </c>
      <c r="R30" s="63">
        <v>441211.24</v>
      </c>
      <c r="S30" s="63">
        <v>204311.46</v>
      </c>
      <c r="T30" s="63">
        <v>551514.05000000005</v>
      </c>
    </row>
    <row r="31" spans="1:20" ht="180" hidden="1" x14ac:dyDescent="0.25">
      <c r="A31" s="64" t="s">
        <v>179</v>
      </c>
      <c r="B31" s="61" t="s">
        <v>163</v>
      </c>
      <c r="C31" s="61" t="s">
        <v>235</v>
      </c>
      <c r="D31" s="61" t="s">
        <v>356</v>
      </c>
      <c r="E31" s="61" t="s">
        <v>357</v>
      </c>
      <c r="F31" s="61" t="s">
        <v>286</v>
      </c>
      <c r="G31" s="62">
        <v>43738</v>
      </c>
      <c r="H31" s="62">
        <v>42248</v>
      </c>
      <c r="I31" s="61" t="s">
        <v>109</v>
      </c>
      <c r="J31" s="61" t="s">
        <v>239</v>
      </c>
      <c r="K31" s="61" t="s">
        <v>240</v>
      </c>
      <c r="L31" s="62">
        <v>42601</v>
      </c>
      <c r="M31" s="62">
        <v>43713</v>
      </c>
      <c r="N31" s="61" t="s">
        <v>358</v>
      </c>
      <c r="O31" s="63">
        <v>6696014.4100000001</v>
      </c>
      <c r="P31" s="63">
        <v>40</v>
      </c>
      <c r="Q31" s="63">
        <v>8894875.6600000001</v>
      </c>
      <c r="R31" s="63">
        <v>6696014.4100000001</v>
      </c>
      <c r="S31" s="63">
        <v>2198861.25</v>
      </c>
      <c r="T31" s="63">
        <v>8370018.0199999996</v>
      </c>
    </row>
    <row r="32" spans="1:20" ht="180" hidden="1" x14ac:dyDescent="0.25">
      <c r="A32" s="64" t="s">
        <v>179</v>
      </c>
      <c r="B32" s="61" t="s">
        <v>163</v>
      </c>
      <c r="C32" s="61" t="s">
        <v>235</v>
      </c>
      <c r="D32" s="61" t="s">
        <v>359</v>
      </c>
      <c r="E32" s="61" t="s">
        <v>360</v>
      </c>
      <c r="F32" s="61" t="s">
        <v>361</v>
      </c>
      <c r="G32" s="62">
        <v>43281</v>
      </c>
      <c r="H32" s="62">
        <v>42286</v>
      </c>
      <c r="I32" s="61" t="s">
        <v>265</v>
      </c>
      <c r="J32" s="61" t="s">
        <v>239</v>
      </c>
      <c r="K32" s="61" t="s">
        <v>266</v>
      </c>
      <c r="L32" s="62">
        <v>42538</v>
      </c>
      <c r="M32" s="62">
        <v>43412</v>
      </c>
      <c r="N32" s="61" t="s">
        <v>362</v>
      </c>
      <c r="O32" s="63">
        <v>2159543.27</v>
      </c>
      <c r="P32" s="63">
        <v>80</v>
      </c>
      <c r="Q32" s="63">
        <v>3002949.14</v>
      </c>
      <c r="R32" s="63">
        <v>2159543.27</v>
      </c>
      <c r="S32" s="63">
        <v>843405.87</v>
      </c>
      <c r="T32" s="63">
        <v>2699429.09</v>
      </c>
    </row>
    <row r="33" spans="1:20" ht="180" hidden="1" x14ac:dyDescent="0.25">
      <c r="A33" s="64" t="s">
        <v>179</v>
      </c>
      <c r="B33" s="61" t="s">
        <v>163</v>
      </c>
      <c r="C33" s="61" t="s">
        <v>235</v>
      </c>
      <c r="D33" s="61" t="s">
        <v>363</v>
      </c>
      <c r="E33" s="61" t="s">
        <v>364</v>
      </c>
      <c r="F33" s="61" t="s">
        <v>365</v>
      </c>
      <c r="G33" s="62">
        <v>43281</v>
      </c>
      <c r="H33" s="62">
        <v>42262</v>
      </c>
      <c r="I33" s="61" t="s">
        <v>265</v>
      </c>
      <c r="J33" s="61" t="s">
        <v>239</v>
      </c>
      <c r="K33" s="61" t="s">
        <v>266</v>
      </c>
      <c r="L33" s="62">
        <v>42891</v>
      </c>
      <c r="M33" s="62">
        <v>43238</v>
      </c>
      <c r="N33" s="61" t="s">
        <v>366</v>
      </c>
      <c r="O33" s="63">
        <v>561030.6</v>
      </c>
      <c r="P33" s="63">
        <v>40</v>
      </c>
      <c r="Q33" s="63">
        <v>748253.65</v>
      </c>
      <c r="R33" s="63">
        <v>561030.6</v>
      </c>
      <c r="S33" s="63">
        <v>187223.05</v>
      </c>
      <c r="T33" s="63">
        <v>701288.25</v>
      </c>
    </row>
    <row r="34" spans="1:20" ht="168.75" hidden="1" x14ac:dyDescent="0.25">
      <c r="A34" s="64" t="s">
        <v>179</v>
      </c>
      <c r="B34" s="61" t="s">
        <v>163</v>
      </c>
      <c r="C34" s="61" t="s">
        <v>235</v>
      </c>
      <c r="D34" s="61" t="s">
        <v>367</v>
      </c>
      <c r="E34" s="61" t="s">
        <v>368</v>
      </c>
      <c r="F34" s="61" t="s">
        <v>369</v>
      </c>
      <c r="G34" s="62">
        <v>42936</v>
      </c>
      <c r="H34" s="62">
        <v>42278</v>
      </c>
      <c r="I34" s="61" t="s">
        <v>109</v>
      </c>
      <c r="J34" s="61" t="s">
        <v>239</v>
      </c>
      <c r="K34" s="61" t="s">
        <v>240</v>
      </c>
      <c r="L34" s="62">
        <v>42709</v>
      </c>
      <c r="M34" s="62">
        <v>43032</v>
      </c>
      <c r="N34" s="61" t="s">
        <v>370</v>
      </c>
      <c r="O34" s="63">
        <v>566443.88</v>
      </c>
      <c r="P34" s="63">
        <v>40</v>
      </c>
      <c r="Q34" s="63">
        <v>708649.11</v>
      </c>
      <c r="R34" s="63">
        <v>566443.88</v>
      </c>
      <c r="S34" s="63">
        <v>142205.23000000001</v>
      </c>
      <c r="T34" s="63">
        <v>708054.86</v>
      </c>
    </row>
    <row r="35" spans="1:20" ht="180" hidden="1" x14ac:dyDescent="0.25">
      <c r="A35" s="64" t="s">
        <v>179</v>
      </c>
      <c r="B35" s="61" t="s">
        <v>163</v>
      </c>
      <c r="C35" s="61" t="s">
        <v>235</v>
      </c>
      <c r="D35" s="61" t="s">
        <v>371</v>
      </c>
      <c r="E35" s="61" t="s">
        <v>372</v>
      </c>
      <c r="F35" s="61" t="s">
        <v>373</v>
      </c>
      <c r="G35" s="62">
        <v>43890</v>
      </c>
      <c r="H35" s="62">
        <v>42644</v>
      </c>
      <c r="I35" s="61" t="s">
        <v>109</v>
      </c>
      <c r="J35" s="61" t="s">
        <v>239</v>
      </c>
      <c r="K35" s="61" t="s">
        <v>240</v>
      </c>
      <c r="L35" s="62">
        <v>42563</v>
      </c>
      <c r="M35" s="62">
        <v>43796</v>
      </c>
      <c r="N35" s="61" t="s">
        <v>374</v>
      </c>
      <c r="O35" s="63">
        <v>1629940.81</v>
      </c>
      <c r="P35" s="63">
        <v>80</v>
      </c>
      <c r="Q35" s="63">
        <v>2053858.37</v>
      </c>
      <c r="R35" s="63">
        <v>1629940.81</v>
      </c>
      <c r="S35" s="63">
        <v>423917.56</v>
      </c>
      <c r="T35" s="63">
        <v>2037426.03</v>
      </c>
    </row>
    <row r="36" spans="1:20" ht="157.5" hidden="1" x14ac:dyDescent="0.25">
      <c r="A36" s="64" t="s">
        <v>179</v>
      </c>
      <c r="B36" s="61" t="s">
        <v>163</v>
      </c>
      <c r="C36" s="61" t="s">
        <v>235</v>
      </c>
      <c r="D36" s="61" t="s">
        <v>375</v>
      </c>
      <c r="E36" s="61" t="s">
        <v>376</v>
      </c>
      <c r="F36" s="61" t="s">
        <v>377</v>
      </c>
      <c r="G36" s="62">
        <v>43830</v>
      </c>
      <c r="H36" s="62">
        <v>42522</v>
      </c>
      <c r="I36" s="61" t="s">
        <v>109</v>
      </c>
      <c r="J36" s="61" t="s">
        <v>239</v>
      </c>
      <c r="K36" s="61" t="s">
        <v>240</v>
      </c>
      <c r="L36" s="62">
        <v>42635</v>
      </c>
      <c r="M36" s="62">
        <v>43766</v>
      </c>
      <c r="N36" s="61" t="s">
        <v>378</v>
      </c>
      <c r="O36" s="63">
        <v>3866344.84</v>
      </c>
      <c r="P36" s="63">
        <v>80</v>
      </c>
      <c r="Q36" s="63">
        <v>6507129.0199999996</v>
      </c>
      <c r="R36" s="63">
        <v>3866344.84</v>
      </c>
      <c r="S36" s="63">
        <v>2640784.1800000002</v>
      </c>
      <c r="T36" s="63">
        <v>4832931.0599999996</v>
      </c>
    </row>
    <row r="37" spans="1:20" ht="157.5" hidden="1" x14ac:dyDescent="0.25">
      <c r="A37" s="64" t="s">
        <v>179</v>
      </c>
      <c r="B37" s="61" t="s">
        <v>163</v>
      </c>
      <c r="C37" s="61" t="s">
        <v>235</v>
      </c>
      <c r="D37" s="61" t="s">
        <v>379</v>
      </c>
      <c r="E37" s="61" t="s">
        <v>380</v>
      </c>
      <c r="F37" s="61" t="s">
        <v>381</v>
      </c>
      <c r="G37" s="62">
        <v>43312</v>
      </c>
      <c r="H37" s="62">
        <v>42461</v>
      </c>
      <c r="I37" s="61" t="s">
        <v>109</v>
      </c>
      <c r="J37" s="61" t="s">
        <v>239</v>
      </c>
      <c r="K37" s="61" t="s">
        <v>240</v>
      </c>
      <c r="L37" s="62">
        <v>42732</v>
      </c>
      <c r="M37" s="62">
        <v>43298</v>
      </c>
      <c r="N37" s="61" t="s">
        <v>382</v>
      </c>
      <c r="O37" s="63">
        <v>1501880</v>
      </c>
      <c r="P37" s="63">
        <v>40</v>
      </c>
      <c r="Q37" s="63">
        <v>2425735</v>
      </c>
      <c r="R37" s="63">
        <v>1501880</v>
      </c>
      <c r="S37" s="63">
        <v>923855</v>
      </c>
      <c r="T37" s="63">
        <v>1877350</v>
      </c>
    </row>
    <row r="38" spans="1:20" ht="168.75" hidden="1" x14ac:dyDescent="0.25">
      <c r="A38" s="64" t="s">
        <v>179</v>
      </c>
      <c r="B38" s="61" t="s">
        <v>163</v>
      </c>
      <c r="C38" s="61" t="s">
        <v>235</v>
      </c>
      <c r="D38" s="61" t="s">
        <v>383</v>
      </c>
      <c r="E38" s="61" t="s">
        <v>384</v>
      </c>
      <c r="F38" s="61" t="s">
        <v>385</v>
      </c>
      <c r="G38" s="62">
        <v>43190</v>
      </c>
      <c r="H38" s="62">
        <v>42277</v>
      </c>
      <c r="I38" s="61" t="s">
        <v>109</v>
      </c>
      <c r="J38" s="61" t="s">
        <v>239</v>
      </c>
      <c r="K38" s="61" t="s">
        <v>240</v>
      </c>
      <c r="L38" s="62">
        <v>42625</v>
      </c>
      <c r="M38" s="62">
        <v>43305</v>
      </c>
      <c r="N38" s="61" t="s">
        <v>386</v>
      </c>
      <c r="O38" s="63">
        <v>5478628.2999999998</v>
      </c>
      <c r="P38" s="63">
        <v>40</v>
      </c>
      <c r="Q38" s="63">
        <v>7058102.0300000003</v>
      </c>
      <c r="R38" s="63">
        <v>5478628.2999999998</v>
      </c>
      <c r="S38" s="63">
        <v>1579473.73</v>
      </c>
      <c r="T38" s="63">
        <v>6848285.3799999999</v>
      </c>
    </row>
    <row r="39" spans="1:20" ht="168.75" hidden="1" x14ac:dyDescent="0.25">
      <c r="A39" s="64" t="s">
        <v>179</v>
      </c>
      <c r="B39" s="61" t="s">
        <v>163</v>
      </c>
      <c r="C39" s="61" t="s">
        <v>235</v>
      </c>
      <c r="D39" s="61" t="s">
        <v>387</v>
      </c>
      <c r="E39" s="61" t="s">
        <v>388</v>
      </c>
      <c r="F39" s="61" t="s">
        <v>389</v>
      </c>
      <c r="G39" s="62">
        <v>44195</v>
      </c>
      <c r="H39" s="62">
        <v>42303</v>
      </c>
      <c r="I39" s="61" t="s">
        <v>265</v>
      </c>
      <c r="J39" s="61" t="s">
        <v>239</v>
      </c>
      <c r="K39" s="61" t="s">
        <v>266</v>
      </c>
      <c r="L39" s="62">
        <v>42992</v>
      </c>
      <c r="M39" s="62">
        <v>43797</v>
      </c>
      <c r="N39" s="61" t="s">
        <v>390</v>
      </c>
      <c r="O39" s="63">
        <v>3725907.26</v>
      </c>
      <c r="P39" s="63">
        <v>80</v>
      </c>
      <c r="Q39" s="63">
        <v>4732909.08</v>
      </c>
      <c r="R39" s="63">
        <v>3725907.26</v>
      </c>
      <c r="S39" s="63">
        <v>1007001.82</v>
      </c>
      <c r="T39" s="63">
        <v>4657384.08</v>
      </c>
    </row>
    <row r="40" spans="1:20" ht="135" hidden="1" x14ac:dyDescent="0.25">
      <c r="A40" s="64" t="s">
        <v>179</v>
      </c>
      <c r="B40" s="61" t="s">
        <v>163</v>
      </c>
      <c r="C40" s="61" t="s">
        <v>235</v>
      </c>
      <c r="D40" s="61" t="s">
        <v>391</v>
      </c>
      <c r="E40" s="61" t="s">
        <v>392</v>
      </c>
      <c r="F40" s="61" t="s">
        <v>393</v>
      </c>
      <c r="G40" s="62">
        <v>43159</v>
      </c>
      <c r="H40" s="62">
        <v>42430</v>
      </c>
      <c r="I40" s="61" t="s">
        <v>109</v>
      </c>
      <c r="J40" s="61" t="s">
        <v>239</v>
      </c>
      <c r="K40" s="61" t="s">
        <v>240</v>
      </c>
      <c r="L40" s="62">
        <v>42726</v>
      </c>
      <c r="M40" s="62">
        <v>43217</v>
      </c>
      <c r="N40" s="61" t="s">
        <v>394</v>
      </c>
      <c r="O40" s="63">
        <v>897888.72</v>
      </c>
      <c r="P40" s="63">
        <v>40</v>
      </c>
      <c r="Q40" s="63">
        <v>1152559.55</v>
      </c>
      <c r="R40" s="63">
        <v>897888.72</v>
      </c>
      <c r="S40" s="63">
        <v>254670.83</v>
      </c>
      <c r="T40" s="63">
        <v>1122360.9099999999</v>
      </c>
    </row>
    <row r="41" spans="1:20" ht="112.5" hidden="1" x14ac:dyDescent="0.25">
      <c r="A41" s="64" t="s">
        <v>179</v>
      </c>
      <c r="B41" s="61" t="s">
        <v>163</v>
      </c>
      <c r="C41" s="61" t="s">
        <v>235</v>
      </c>
      <c r="D41" s="61" t="s">
        <v>395</v>
      </c>
      <c r="E41" s="61" t="s">
        <v>396</v>
      </c>
      <c r="F41" s="61" t="s">
        <v>397</v>
      </c>
      <c r="G41" s="62">
        <v>43220</v>
      </c>
      <c r="H41" s="62">
        <v>42019</v>
      </c>
      <c r="I41" s="61" t="s">
        <v>109</v>
      </c>
      <c r="J41" s="61" t="s">
        <v>239</v>
      </c>
      <c r="K41" s="61" t="s">
        <v>240</v>
      </c>
      <c r="L41" s="62">
        <v>42634</v>
      </c>
      <c r="M41" s="62">
        <v>43371</v>
      </c>
      <c r="N41" s="61" t="s">
        <v>398</v>
      </c>
      <c r="O41" s="63">
        <v>666206.82999999996</v>
      </c>
      <c r="P41" s="63">
        <v>40</v>
      </c>
      <c r="Q41" s="63">
        <v>842699.45</v>
      </c>
      <c r="R41" s="63">
        <v>666206.82999999996</v>
      </c>
      <c r="S41" s="63">
        <v>176492.62</v>
      </c>
      <c r="T41" s="63">
        <v>832758.56</v>
      </c>
    </row>
    <row r="42" spans="1:20" ht="112.5" hidden="1" x14ac:dyDescent="0.25">
      <c r="A42" s="64" t="s">
        <v>179</v>
      </c>
      <c r="B42" s="61" t="s">
        <v>163</v>
      </c>
      <c r="C42" s="61" t="s">
        <v>235</v>
      </c>
      <c r="D42" s="61" t="s">
        <v>399</v>
      </c>
      <c r="E42" s="61" t="s">
        <v>400</v>
      </c>
      <c r="F42" s="61" t="s">
        <v>401</v>
      </c>
      <c r="G42" s="62">
        <v>43100</v>
      </c>
      <c r="H42" s="62">
        <v>42430</v>
      </c>
      <c r="I42" s="61" t="s">
        <v>109</v>
      </c>
      <c r="J42" s="61" t="s">
        <v>239</v>
      </c>
      <c r="K42" s="61" t="s">
        <v>240</v>
      </c>
      <c r="L42" s="62">
        <v>42719</v>
      </c>
      <c r="M42" s="62">
        <v>42822</v>
      </c>
      <c r="N42" s="61" t="s">
        <v>402</v>
      </c>
      <c r="O42" s="63">
        <v>823165.2</v>
      </c>
      <c r="P42" s="63">
        <v>80</v>
      </c>
      <c r="Q42" s="63">
        <v>1028956.5</v>
      </c>
      <c r="R42" s="63">
        <v>823165.2</v>
      </c>
      <c r="S42" s="63">
        <v>205791.3</v>
      </c>
      <c r="T42" s="63">
        <v>1028956.5</v>
      </c>
    </row>
    <row r="43" spans="1:20" ht="180" hidden="1" x14ac:dyDescent="0.25">
      <c r="A43" s="64" t="s">
        <v>179</v>
      </c>
      <c r="B43" s="61" t="s">
        <v>163</v>
      </c>
      <c r="C43" s="61" t="s">
        <v>235</v>
      </c>
      <c r="D43" s="61" t="s">
        <v>403</v>
      </c>
      <c r="E43" s="61" t="s">
        <v>404</v>
      </c>
      <c r="F43" s="61" t="s">
        <v>405</v>
      </c>
      <c r="G43" s="62">
        <v>43861</v>
      </c>
      <c r="H43" s="62">
        <v>42248</v>
      </c>
      <c r="I43" s="61" t="s">
        <v>109</v>
      </c>
      <c r="J43" s="61" t="s">
        <v>239</v>
      </c>
      <c r="K43" s="61" t="s">
        <v>240</v>
      </c>
      <c r="L43" s="62">
        <v>42704</v>
      </c>
      <c r="M43" s="62">
        <v>43816</v>
      </c>
      <c r="N43" s="61" t="s">
        <v>406</v>
      </c>
      <c r="O43" s="63">
        <v>2929368</v>
      </c>
      <c r="P43" s="63">
        <v>40</v>
      </c>
      <c r="Q43" s="63">
        <v>3811120.5</v>
      </c>
      <c r="R43" s="63">
        <v>2929368</v>
      </c>
      <c r="S43" s="63">
        <v>881752.5</v>
      </c>
      <c r="T43" s="63">
        <v>3661710</v>
      </c>
    </row>
    <row r="44" spans="1:20" ht="168.75" hidden="1" x14ac:dyDescent="0.25">
      <c r="A44" s="64" t="s">
        <v>179</v>
      </c>
      <c r="B44" s="61" t="s">
        <v>163</v>
      </c>
      <c r="C44" s="61" t="s">
        <v>235</v>
      </c>
      <c r="D44" s="61" t="s">
        <v>407</v>
      </c>
      <c r="E44" s="61" t="s">
        <v>408</v>
      </c>
      <c r="F44" s="61" t="s">
        <v>409</v>
      </c>
      <c r="G44" s="62">
        <v>42978</v>
      </c>
      <c r="H44" s="62">
        <v>42646</v>
      </c>
      <c r="I44" s="61" t="s">
        <v>109</v>
      </c>
      <c r="J44" s="61" t="s">
        <v>239</v>
      </c>
      <c r="K44" s="61" t="s">
        <v>240</v>
      </c>
      <c r="L44" s="62">
        <v>42636</v>
      </c>
      <c r="M44" s="62">
        <v>43045</v>
      </c>
      <c r="N44" s="61" t="s">
        <v>410</v>
      </c>
      <c r="O44" s="63">
        <v>1104323.52</v>
      </c>
      <c r="P44" s="63">
        <v>80</v>
      </c>
      <c r="Q44" s="63">
        <v>1436984.4</v>
      </c>
      <c r="R44" s="63">
        <v>1104323.52</v>
      </c>
      <c r="S44" s="63">
        <v>332660.88</v>
      </c>
      <c r="T44" s="63">
        <v>1380404.4</v>
      </c>
    </row>
    <row r="45" spans="1:20" ht="180" hidden="1" x14ac:dyDescent="0.25">
      <c r="A45" s="64" t="s">
        <v>179</v>
      </c>
      <c r="B45" s="61" t="s">
        <v>163</v>
      </c>
      <c r="C45" s="61" t="s">
        <v>235</v>
      </c>
      <c r="D45" s="61" t="s">
        <v>411</v>
      </c>
      <c r="E45" s="61" t="s">
        <v>412</v>
      </c>
      <c r="F45" s="61" t="s">
        <v>413</v>
      </c>
      <c r="G45" s="62">
        <v>43465</v>
      </c>
      <c r="H45" s="62">
        <v>42005</v>
      </c>
      <c r="I45" s="61" t="s">
        <v>109</v>
      </c>
      <c r="J45" s="61" t="s">
        <v>239</v>
      </c>
      <c r="K45" s="61" t="s">
        <v>240</v>
      </c>
      <c r="L45" s="62">
        <v>42622</v>
      </c>
      <c r="M45" s="62">
        <v>43634</v>
      </c>
      <c r="N45" s="61" t="s">
        <v>414</v>
      </c>
      <c r="O45" s="63">
        <v>5114570.1500000004</v>
      </c>
      <c r="P45" s="63">
        <v>72</v>
      </c>
      <c r="Q45" s="63">
        <v>6435224.7000000002</v>
      </c>
      <c r="R45" s="63">
        <v>5114570.1500000004</v>
      </c>
      <c r="S45" s="63">
        <v>1320654.55</v>
      </c>
      <c r="T45" s="63">
        <v>6393212.7000000002</v>
      </c>
    </row>
    <row r="46" spans="1:20" ht="168.75" hidden="1" x14ac:dyDescent="0.25">
      <c r="A46" s="64" t="s">
        <v>179</v>
      </c>
      <c r="B46" s="61" t="s">
        <v>163</v>
      </c>
      <c r="C46" s="61" t="s">
        <v>235</v>
      </c>
      <c r="D46" s="61" t="s">
        <v>415</v>
      </c>
      <c r="E46" s="61" t="s">
        <v>416</v>
      </c>
      <c r="F46" s="61" t="s">
        <v>417</v>
      </c>
      <c r="G46" s="62">
        <v>43434</v>
      </c>
      <c r="H46" s="62">
        <v>42208</v>
      </c>
      <c r="I46" s="61" t="s">
        <v>109</v>
      </c>
      <c r="J46" s="61" t="s">
        <v>239</v>
      </c>
      <c r="K46" s="61" t="s">
        <v>240</v>
      </c>
      <c r="L46" s="62">
        <v>42592</v>
      </c>
      <c r="M46" s="62">
        <v>43370</v>
      </c>
      <c r="N46" s="61" t="s">
        <v>418</v>
      </c>
      <c r="O46" s="63">
        <v>3983360.64</v>
      </c>
      <c r="P46" s="63">
        <v>80</v>
      </c>
      <c r="Q46" s="63">
        <v>4980430.8</v>
      </c>
      <c r="R46" s="63">
        <v>3983360.64</v>
      </c>
      <c r="S46" s="63">
        <v>997070.16</v>
      </c>
      <c r="T46" s="63">
        <v>4979200.8</v>
      </c>
    </row>
    <row r="47" spans="1:20" ht="180" hidden="1" x14ac:dyDescent="0.25">
      <c r="A47" s="64" t="s">
        <v>179</v>
      </c>
      <c r="B47" s="61" t="s">
        <v>163</v>
      </c>
      <c r="C47" s="61" t="s">
        <v>235</v>
      </c>
      <c r="D47" s="61" t="s">
        <v>419</v>
      </c>
      <c r="E47" s="61" t="s">
        <v>420</v>
      </c>
      <c r="F47" s="61" t="s">
        <v>421</v>
      </c>
      <c r="G47" s="62">
        <v>43830</v>
      </c>
      <c r="H47" s="62">
        <v>42296</v>
      </c>
      <c r="I47" s="61" t="s">
        <v>265</v>
      </c>
      <c r="J47" s="61" t="s">
        <v>239</v>
      </c>
      <c r="K47" s="61" t="s">
        <v>266</v>
      </c>
      <c r="L47" s="62">
        <v>42571</v>
      </c>
      <c r="M47" s="62">
        <v>43087</v>
      </c>
      <c r="N47" s="61" t="s">
        <v>422</v>
      </c>
      <c r="O47" s="63">
        <v>8000000</v>
      </c>
      <c r="P47" s="63">
        <v>80</v>
      </c>
      <c r="Q47" s="63">
        <v>12783327.02</v>
      </c>
      <c r="R47" s="63">
        <v>8000000</v>
      </c>
      <c r="S47" s="63">
        <v>4783327.0199999996</v>
      </c>
      <c r="T47" s="63">
        <v>10000000.01</v>
      </c>
    </row>
    <row r="48" spans="1:20" ht="180" hidden="1" x14ac:dyDescent="0.25">
      <c r="A48" s="64" t="s">
        <v>179</v>
      </c>
      <c r="B48" s="61" t="s">
        <v>163</v>
      </c>
      <c r="C48" s="61" t="s">
        <v>235</v>
      </c>
      <c r="D48" s="61" t="s">
        <v>423</v>
      </c>
      <c r="E48" s="61" t="s">
        <v>424</v>
      </c>
      <c r="F48" s="61" t="s">
        <v>425</v>
      </c>
      <c r="G48" s="62">
        <v>44561</v>
      </c>
      <c r="H48" s="62">
        <v>42430</v>
      </c>
      <c r="I48" s="61" t="s">
        <v>265</v>
      </c>
      <c r="J48" s="61" t="s">
        <v>239</v>
      </c>
      <c r="K48" s="61" t="s">
        <v>266</v>
      </c>
      <c r="L48" s="62">
        <v>42573</v>
      </c>
      <c r="M48" s="62">
        <v>43690</v>
      </c>
      <c r="N48" s="61" t="s">
        <v>426</v>
      </c>
      <c r="O48" s="63">
        <v>78609814.359999999</v>
      </c>
      <c r="P48" s="63">
        <v>43.2</v>
      </c>
      <c r="Q48" s="63">
        <v>98262267.959999993</v>
      </c>
      <c r="R48" s="63">
        <v>78609814.359999999</v>
      </c>
      <c r="S48" s="63">
        <v>19652453.600000001</v>
      </c>
      <c r="T48" s="63">
        <v>98262267.959999993</v>
      </c>
    </row>
    <row r="49" spans="1:20" ht="180" hidden="1" x14ac:dyDescent="0.25">
      <c r="A49" s="64" t="s">
        <v>179</v>
      </c>
      <c r="B49" s="61" t="s">
        <v>163</v>
      </c>
      <c r="C49" s="61" t="s">
        <v>235</v>
      </c>
      <c r="D49" s="61" t="s">
        <v>427</v>
      </c>
      <c r="E49" s="61" t="s">
        <v>428</v>
      </c>
      <c r="F49" s="61" t="s">
        <v>429</v>
      </c>
      <c r="G49" s="62">
        <v>43312</v>
      </c>
      <c r="H49" s="62">
        <v>42252</v>
      </c>
      <c r="I49" s="61" t="s">
        <v>109</v>
      </c>
      <c r="J49" s="61" t="s">
        <v>239</v>
      </c>
      <c r="K49" s="61" t="s">
        <v>240</v>
      </c>
      <c r="L49" s="62">
        <v>42585</v>
      </c>
      <c r="M49" s="62">
        <v>43798</v>
      </c>
      <c r="N49" s="61" t="s">
        <v>430</v>
      </c>
      <c r="O49" s="63">
        <v>5972213.3200000003</v>
      </c>
      <c r="P49" s="63">
        <v>40</v>
      </c>
      <c r="Q49" s="63">
        <v>8599355.1799999997</v>
      </c>
      <c r="R49" s="63">
        <v>5972213.3200000003</v>
      </c>
      <c r="S49" s="63">
        <v>2627141.86</v>
      </c>
      <c r="T49" s="63">
        <v>7465266.6600000001</v>
      </c>
    </row>
    <row r="50" spans="1:20" ht="180" hidden="1" x14ac:dyDescent="0.25">
      <c r="A50" s="64" t="s">
        <v>179</v>
      </c>
      <c r="B50" s="61" t="s">
        <v>163</v>
      </c>
      <c r="C50" s="61" t="s">
        <v>235</v>
      </c>
      <c r="D50" s="61" t="s">
        <v>431</v>
      </c>
      <c r="E50" s="61" t="s">
        <v>432</v>
      </c>
      <c r="F50" s="61" t="s">
        <v>433</v>
      </c>
      <c r="G50" s="62">
        <v>43098</v>
      </c>
      <c r="H50" s="62">
        <v>42277</v>
      </c>
      <c r="I50" s="61" t="s">
        <v>109</v>
      </c>
      <c r="J50" s="61" t="s">
        <v>239</v>
      </c>
      <c r="K50" s="61" t="s">
        <v>240</v>
      </c>
      <c r="L50" s="62">
        <v>42626</v>
      </c>
      <c r="M50" s="62">
        <v>43164</v>
      </c>
      <c r="N50" s="61" t="s">
        <v>434</v>
      </c>
      <c r="O50" s="63">
        <v>1779903.98</v>
      </c>
      <c r="P50" s="63">
        <v>80</v>
      </c>
      <c r="Q50" s="63">
        <v>2224879.98</v>
      </c>
      <c r="R50" s="63">
        <v>1779903.98</v>
      </c>
      <c r="S50" s="63">
        <v>444976</v>
      </c>
      <c r="T50" s="63">
        <v>2224879.98</v>
      </c>
    </row>
    <row r="51" spans="1:20" ht="157.5" hidden="1" x14ac:dyDescent="0.25">
      <c r="A51" s="64" t="s">
        <v>179</v>
      </c>
      <c r="B51" s="61" t="s">
        <v>163</v>
      </c>
      <c r="C51" s="61" t="s">
        <v>235</v>
      </c>
      <c r="D51" s="61" t="s">
        <v>435</v>
      </c>
      <c r="E51" s="61" t="s">
        <v>436</v>
      </c>
      <c r="F51" s="61" t="s">
        <v>437</v>
      </c>
      <c r="G51" s="62">
        <v>43830</v>
      </c>
      <c r="H51" s="62">
        <v>42310</v>
      </c>
      <c r="I51" s="61" t="s">
        <v>109</v>
      </c>
      <c r="J51" s="61" t="s">
        <v>239</v>
      </c>
      <c r="K51" s="61" t="s">
        <v>240</v>
      </c>
      <c r="L51" s="62">
        <v>42594</v>
      </c>
      <c r="M51" s="62">
        <v>43711</v>
      </c>
      <c r="N51" s="61" t="s">
        <v>438</v>
      </c>
      <c r="O51" s="63">
        <v>5542236.3200000003</v>
      </c>
      <c r="P51" s="63">
        <v>40</v>
      </c>
      <c r="Q51" s="63">
        <v>7069179</v>
      </c>
      <c r="R51" s="63">
        <v>5542236.3200000003</v>
      </c>
      <c r="S51" s="63">
        <v>1526942.68</v>
      </c>
      <c r="T51" s="63">
        <v>6927795.4100000001</v>
      </c>
    </row>
    <row r="52" spans="1:20" ht="168.75" hidden="1" x14ac:dyDescent="0.25">
      <c r="A52" s="64" t="s">
        <v>179</v>
      </c>
      <c r="B52" s="61" t="s">
        <v>163</v>
      </c>
      <c r="C52" s="61" t="s">
        <v>235</v>
      </c>
      <c r="D52" s="61" t="s">
        <v>439</v>
      </c>
      <c r="E52" s="61" t="s">
        <v>440</v>
      </c>
      <c r="F52" s="61" t="s">
        <v>441</v>
      </c>
      <c r="G52" s="62">
        <v>43251</v>
      </c>
      <c r="H52" s="62">
        <v>41640</v>
      </c>
      <c r="I52" s="61" t="s">
        <v>109</v>
      </c>
      <c r="J52" s="61" t="s">
        <v>239</v>
      </c>
      <c r="K52" s="61" t="s">
        <v>240</v>
      </c>
      <c r="L52" s="62">
        <v>42740</v>
      </c>
      <c r="M52" s="62">
        <v>42740</v>
      </c>
      <c r="N52" s="61" t="s">
        <v>442</v>
      </c>
      <c r="O52" s="63">
        <v>6675776.9400000004</v>
      </c>
      <c r="P52" s="63">
        <v>80</v>
      </c>
      <c r="Q52" s="63">
        <v>8344721.1799999997</v>
      </c>
      <c r="R52" s="63">
        <v>6675776.9400000004</v>
      </c>
      <c r="S52" s="63">
        <v>1668944.24</v>
      </c>
      <c r="T52" s="63">
        <v>8344721.1799999997</v>
      </c>
    </row>
    <row r="53" spans="1:20" ht="168.75" hidden="1" x14ac:dyDescent="0.25">
      <c r="A53" s="64" t="s">
        <v>179</v>
      </c>
      <c r="B53" s="61" t="s">
        <v>163</v>
      </c>
      <c r="C53" s="61" t="s">
        <v>235</v>
      </c>
      <c r="D53" s="61" t="s">
        <v>443</v>
      </c>
      <c r="E53" s="61" t="s">
        <v>444</v>
      </c>
      <c r="F53" s="61" t="s">
        <v>445</v>
      </c>
      <c r="G53" s="62">
        <v>43281</v>
      </c>
      <c r="H53" s="62">
        <v>42286</v>
      </c>
      <c r="I53" s="61" t="s">
        <v>109</v>
      </c>
      <c r="J53" s="61" t="s">
        <v>239</v>
      </c>
      <c r="K53" s="61" t="s">
        <v>240</v>
      </c>
      <c r="L53" s="62">
        <v>42626</v>
      </c>
      <c r="M53" s="62">
        <v>43518</v>
      </c>
      <c r="N53" s="61" t="s">
        <v>446</v>
      </c>
      <c r="O53" s="63">
        <v>1992132.6</v>
      </c>
      <c r="P53" s="63">
        <v>80</v>
      </c>
      <c r="Q53" s="63">
        <v>2490165.75</v>
      </c>
      <c r="R53" s="63">
        <v>1992132.6</v>
      </c>
      <c r="S53" s="63">
        <v>498033.15</v>
      </c>
      <c r="T53" s="63">
        <v>2490165.75</v>
      </c>
    </row>
    <row r="54" spans="1:20" ht="168.75" hidden="1" x14ac:dyDescent="0.25">
      <c r="A54" s="64" t="s">
        <v>179</v>
      </c>
      <c r="B54" s="61" t="s">
        <v>163</v>
      </c>
      <c r="C54" s="61" t="s">
        <v>235</v>
      </c>
      <c r="D54" s="61" t="s">
        <v>447</v>
      </c>
      <c r="E54" s="61" t="s">
        <v>448</v>
      </c>
      <c r="F54" s="61" t="s">
        <v>449</v>
      </c>
      <c r="G54" s="62">
        <v>43434</v>
      </c>
      <c r="H54" s="62">
        <v>42278</v>
      </c>
      <c r="I54" s="61" t="s">
        <v>109</v>
      </c>
      <c r="J54" s="61" t="s">
        <v>239</v>
      </c>
      <c r="K54" s="61" t="s">
        <v>240</v>
      </c>
      <c r="L54" s="62">
        <v>42734</v>
      </c>
      <c r="M54" s="62">
        <v>43396</v>
      </c>
      <c r="N54" s="61" t="s">
        <v>450</v>
      </c>
      <c r="O54" s="63">
        <v>3315588</v>
      </c>
      <c r="P54" s="63">
        <v>80</v>
      </c>
      <c r="Q54" s="63">
        <v>4144485</v>
      </c>
      <c r="R54" s="63">
        <v>3315588</v>
      </c>
      <c r="S54" s="63">
        <v>828897</v>
      </c>
      <c r="T54" s="63">
        <v>4144485</v>
      </c>
    </row>
    <row r="55" spans="1:20" ht="180" hidden="1" x14ac:dyDescent="0.25">
      <c r="A55" s="64" t="s">
        <v>179</v>
      </c>
      <c r="B55" s="61" t="s">
        <v>163</v>
      </c>
      <c r="C55" s="61" t="s">
        <v>235</v>
      </c>
      <c r="D55" s="61" t="s">
        <v>451</v>
      </c>
      <c r="E55" s="61" t="s">
        <v>452</v>
      </c>
      <c r="F55" s="61" t="s">
        <v>453</v>
      </c>
      <c r="G55" s="62">
        <v>43312</v>
      </c>
      <c r="H55" s="62">
        <v>42279</v>
      </c>
      <c r="I55" s="61" t="s">
        <v>109</v>
      </c>
      <c r="J55" s="61" t="s">
        <v>239</v>
      </c>
      <c r="K55" s="61" t="s">
        <v>240</v>
      </c>
      <c r="L55" s="62">
        <v>42646</v>
      </c>
      <c r="M55" s="62">
        <v>43315</v>
      </c>
      <c r="N55" s="61" t="s">
        <v>454</v>
      </c>
      <c r="O55" s="63">
        <v>6139077.5899999999</v>
      </c>
      <c r="P55" s="63">
        <v>40</v>
      </c>
      <c r="Q55" s="63">
        <v>7679638.6500000004</v>
      </c>
      <c r="R55" s="63">
        <v>6139077.5899999999</v>
      </c>
      <c r="S55" s="63">
        <v>1540561.06</v>
      </c>
      <c r="T55" s="63">
        <v>7673847</v>
      </c>
    </row>
    <row r="56" spans="1:20" ht="180" hidden="1" x14ac:dyDescent="0.25">
      <c r="A56" s="64" t="s">
        <v>179</v>
      </c>
      <c r="B56" s="61" t="s">
        <v>163</v>
      </c>
      <c r="C56" s="61" t="s">
        <v>235</v>
      </c>
      <c r="D56" s="61" t="s">
        <v>455</v>
      </c>
      <c r="E56" s="61" t="s">
        <v>456</v>
      </c>
      <c r="F56" s="61" t="s">
        <v>457</v>
      </c>
      <c r="G56" s="62">
        <v>43008</v>
      </c>
      <c r="H56" s="62">
        <v>42430</v>
      </c>
      <c r="I56" s="61" t="s">
        <v>109</v>
      </c>
      <c r="J56" s="61" t="s">
        <v>239</v>
      </c>
      <c r="K56" s="61" t="s">
        <v>240</v>
      </c>
      <c r="L56" s="62">
        <v>42716</v>
      </c>
      <c r="M56" s="62">
        <v>42879</v>
      </c>
      <c r="N56" s="61" t="s">
        <v>458</v>
      </c>
      <c r="O56" s="63">
        <v>847961.28</v>
      </c>
      <c r="P56" s="63">
        <v>40</v>
      </c>
      <c r="Q56" s="63">
        <v>1059951.6100000001</v>
      </c>
      <c r="R56" s="63">
        <v>847961.28</v>
      </c>
      <c r="S56" s="63">
        <v>211990.33</v>
      </c>
      <c r="T56" s="63">
        <v>1059951.6100000001</v>
      </c>
    </row>
    <row r="57" spans="1:20" ht="123.75" hidden="1" x14ac:dyDescent="0.25">
      <c r="A57" s="64" t="s">
        <v>179</v>
      </c>
      <c r="B57" s="61" t="s">
        <v>163</v>
      </c>
      <c r="C57" s="61" t="s">
        <v>235</v>
      </c>
      <c r="D57" s="61" t="s">
        <v>459</v>
      </c>
      <c r="E57" s="61" t="s">
        <v>460</v>
      </c>
      <c r="F57" s="61" t="s">
        <v>461</v>
      </c>
      <c r="G57" s="62">
        <v>43434</v>
      </c>
      <c r="H57" s="62">
        <v>41746</v>
      </c>
      <c r="I57" s="61" t="s">
        <v>109</v>
      </c>
      <c r="J57" s="61" t="s">
        <v>239</v>
      </c>
      <c r="K57" s="61" t="s">
        <v>240</v>
      </c>
      <c r="L57" s="62">
        <v>42726</v>
      </c>
      <c r="M57" s="62">
        <v>43395</v>
      </c>
      <c r="N57" s="61" t="s">
        <v>462</v>
      </c>
      <c r="O57" s="63">
        <v>525839.75</v>
      </c>
      <c r="P57" s="63">
        <v>53.3333333333333</v>
      </c>
      <c r="Q57" s="63">
        <v>675897.29</v>
      </c>
      <c r="R57" s="63">
        <v>525839.75</v>
      </c>
      <c r="S57" s="63">
        <v>150057.54</v>
      </c>
      <c r="T57" s="63">
        <v>657299.68999999994</v>
      </c>
    </row>
    <row r="58" spans="1:20" ht="168.75" hidden="1" x14ac:dyDescent="0.25">
      <c r="A58" s="64" t="s">
        <v>179</v>
      </c>
      <c r="B58" s="61" t="s">
        <v>163</v>
      </c>
      <c r="C58" s="61" t="s">
        <v>235</v>
      </c>
      <c r="D58" s="61" t="s">
        <v>463</v>
      </c>
      <c r="E58" s="61" t="s">
        <v>464</v>
      </c>
      <c r="F58" s="61" t="s">
        <v>465</v>
      </c>
      <c r="G58" s="62">
        <v>43189</v>
      </c>
      <c r="H58" s="62">
        <v>42278</v>
      </c>
      <c r="I58" s="61" t="s">
        <v>265</v>
      </c>
      <c r="J58" s="61" t="s">
        <v>239</v>
      </c>
      <c r="K58" s="61" t="s">
        <v>266</v>
      </c>
      <c r="L58" s="62">
        <v>42563</v>
      </c>
      <c r="M58" s="62">
        <v>43385</v>
      </c>
      <c r="N58" s="61" t="s">
        <v>466</v>
      </c>
      <c r="O58" s="63">
        <v>1411065.23</v>
      </c>
      <c r="P58" s="63">
        <v>80</v>
      </c>
      <c r="Q58" s="63">
        <v>1801176.54</v>
      </c>
      <c r="R58" s="63">
        <v>1411065.23</v>
      </c>
      <c r="S58" s="63">
        <v>390111.31</v>
      </c>
      <c r="T58" s="63">
        <v>1763831.54</v>
      </c>
    </row>
    <row r="59" spans="1:20" ht="180" hidden="1" x14ac:dyDescent="0.25">
      <c r="A59" s="64" t="s">
        <v>179</v>
      </c>
      <c r="B59" s="61" t="s">
        <v>163</v>
      </c>
      <c r="C59" s="61" t="s">
        <v>235</v>
      </c>
      <c r="D59" s="61" t="s">
        <v>467</v>
      </c>
      <c r="E59" s="61" t="s">
        <v>468</v>
      </c>
      <c r="F59" s="61" t="s">
        <v>469</v>
      </c>
      <c r="G59" s="62">
        <v>43281</v>
      </c>
      <c r="H59" s="62">
        <v>42552</v>
      </c>
      <c r="I59" s="61" t="s">
        <v>265</v>
      </c>
      <c r="J59" s="61" t="s">
        <v>239</v>
      </c>
      <c r="K59" s="61" t="s">
        <v>266</v>
      </c>
      <c r="L59" s="62">
        <v>42928</v>
      </c>
      <c r="M59" s="62">
        <v>43385</v>
      </c>
      <c r="N59" s="61" t="s">
        <v>470</v>
      </c>
      <c r="O59" s="63">
        <v>1061645.47</v>
      </c>
      <c r="P59" s="63">
        <v>40</v>
      </c>
      <c r="Q59" s="63">
        <v>1341324.8400000001</v>
      </c>
      <c r="R59" s="63">
        <v>1061645.47</v>
      </c>
      <c r="S59" s="63">
        <v>279679.37</v>
      </c>
      <c r="T59" s="63">
        <v>1327056.8400000001</v>
      </c>
    </row>
    <row r="60" spans="1:20" ht="168.75" hidden="1" x14ac:dyDescent="0.25">
      <c r="A60" s="64" t="s">
        <v>179</v>
      </c>
      <c r="B60" s="61" t="s">
        <v>163</v>
      </c>
      <c r="C60" s="61" t="s">
        <v>235</v>
      </c>
      <c r="D60" s="61" t="s">
        <v>471</v>
      </c>
      <c r="E60" s="61" t="s">
        <v>472</v>
      </c>
      <c r="F60" s="61" t="s">
        <v>473</v>
      </c>
      <c r="G60" s="62">
        <v>43100</v>
      </c>
      <c r="H60" s="62">
        <v>42339</v>
      </c>
      <c r="I60" s="61" t="s">
        <v>109</v>
      </c>
      <c r="J60" s="61" t="s">
        <v>239</v>
      </c>
      <c r="K60" s="61" t="s">
        <v>240</v>
      </c>
      <c r="L60" s="62">
        <v>42713</v>
      </c>
      <c r="M60" s="62">
        <v>43217</v>
      </c>
      <c r="N60" s="61" t="s">
        <v>474</v>
      </c>
      <c r="O60" s="63">
        <v>1548262.41</v>
      </c>
      <c r="P60" s="63">
        <v>40</v>
      </c>
      <c r="Q60" s="63">
        <v>2561424.2799999998</v>
      </c>
      <c r="R60" s="63">
        <v>1548262.41</v>
      </c>
      <c r="S60" s="63">
        <v>1013161.87</v>
      </c>
      <c r="T60" s="63">
        <v>1935328.01</v>
      </c>
    </row>
    <row r="61" spans="1:20" ht="180" hidden="1" x14ac:dyDescent="0.25">
      <c r="A61" s="64" t="s">
        <v>179</v>
      </c>
      <c r="B61" s="61" t="s">
        <v>163</v>
      </c>
      <c r="C61" s="61" t="s">
        <v>235</v>
      </c>
      <c r="D61" s="61" t="s">
        <v>475</v>
      </c>
      <c r="E61" s="61" t="s">
        <v>476</v>
      </c>
      <c r="F61" s="61" t="s">
        <v>477</v>
      </c>
      <c r="G61" s="62">
        <v>43799</v>
      </c>
      <c r="H61" s="62">
        <v>42333</v>
      </c>
      <c r="I61" s="61" t="s">
        <v>265</v>
      </c>
      <c r="J61" s="61" t="s">
        <v>239</v>
      </c>
      <c r="K61" s="61" t="s">
        <v>266</v>
      </c>
      <c r="L61" s="62">
        <v>43003</v>
      </c>
      <c r="M61" s="62">
        <v>43661</v>
      </c>
      <c r="N61" s="61" t="s">
        <v>478</v>
      </c>
      <c r="O61" s="63">
        <v>4092312</v>
      </c>
      <c r="P61" s="63">
        <v>40</v>
      </c>
      <c r="Q61" s="63">
        <v>5117850</v>
      </c>
      <c r="R61" s="63">
        <v>4092312</v>
      </c>
      <c r="S61" s="63">
        <v>1025538</v>
      </c>
      <c r="T61" s="63">
        <v>5115390</v>
      </c>
    </row>
    <row r="62" spans="1:20" ht="168.75" hidden="1" x14ac:dyDescent="0.25">
      <c r="A62" s="64" t="s">
        <v>179</v>
      </c>
      <c r="B62" s="61" t="s">
        <v>163</v>
      </c>
      <c r="C62" s="61" t="s">
        <v>235</v>
      </c>
      <c r="D62" s="61" t="s">
        <v>479</v>
      </c>
      <c r="E62" s="61" t="s">
        <v>480</v>
      </c>
      <c r="F62" s="61" t="s">
        <v>481</v>
      </c>
      <c r="G62" s="62">
        <v>43281</v>
      </c>
      <c r="H62" s="62">
        <v>42552</v>
      </c>
      <c r="I62" s="61" t="s">
        <v>109</v>
      </c>
      <c r="J62" s="61" t="s">
        <v>239</v>
      </c>
      <c r="K62" s="61" t="s">
        <v>240</v>
      </c>
      <c r="L62" s="62">
        <v>42660</v>
      </c>
      <c r="M62" s="62">
        <v>43691</v>
      </c>
      <c r="N62" s="61" t="s">
        <v>482</v>
      </c>
      <c r="O62" s="63">
        <v>969928.8</v>
      </c>
      <c r="P62" s="63">
        <v>80</v>
      </c>
      <c r="Q62" s="63">
        <v>1212411</v>
      </c>
      <c r="R62" s="63">
        <v>969928.8</v>
      </c>
      <c r="S62" s="63">
        <v>242482.2</v>
      </c>
      <c r="T62" s="63">
        <v>1212411</v>
      </c>
    </row>
    <row r="63" spans="1:20" ht="157.5" hidden="1" x14ac:dyDescent="0.25">
      <c r="A63" s="64" t="s">
        <v>179</v>
      </c>
      <c r="B63" s="61" t="s">
        <v>163</v>
      </c>
      <c r="C63" s="61" t="s">
        <v>235</v>
      </c>
      <c r="D63" s="61" t="s">
        <v>483</v>
      </c>
      <c r="E63" s="61" t="s">
        <v>484</v>
      </c>
      <c r="F63" s="61" t="s">
        <v>485</v>
      </c>
      <c r="G63" s="62">
        <v>43738</v>
      </c>
      <c r="H63" s="62">
        <v>42430</v>
      </c>
      <c r="I63" s="61" t="s">
        <v>109</v>
      </c>
      <c r="J63" s="61" t="s">
        <v>239</v>
      </c>
      <c r="K63" s="61" t="s">
        <v>240</v>
      </c>
      <c r="L63" s="62">
        <v>42635</v>
      </c>
      <c r="M63" s="62">
        <v>43672</v>
      </c>
      <c r="N63" s="61" t="s">
        <v>486</v>
      </c>
      <c r="O63" s="63">
        <v>1296458.72</v>
      </c>
      <c r="P63" s="63">
        <v>40</v>
      </c>
      <c r="Q63" s="63">
        <v>1620573.41</v>
      </c>
      <c r="R63" s="63">
        <v>1296458.72</v>
      </c>
      <c r="S63" s="63">
        <v>324114.69</v>
      </c>
      <c r="T63" s="63">
        <v>1620573.41</v>
      </c>
    </row>
    <row r="64" spans="1:20" ht="180" hidden="1" x14ac:dyDescent="0.25">
      <c r="A64" s="64" t="s">
        <v>179</v>
      </c>
      <c r="B64" s="61" t="s">
        <v>163</v>
      </c>
      <c r="C64" s="61" t="s">
        <v>235</v>
      </c>
      <c r="D64" s="61" t="s">
        <v>487</v>
      </c>
      <c r="E64" s="61" t="s">
        <v>488</v>
      </c>
      <c r="F64" s="61" t="s">
        <v>489</v>
      </c>
      <c r="G64" s="62">
        <v>43404</v>
      </c>
      <c r="H64" s="62">
        <v>42461</v>
      </c>
      <c r="I64" s="61" t="s">
        <v>109</v>
      </c>
      <c r="J64" s="61" t="s">
        <v>239</v>
      </c>
      <c r="K64" s="61" t="s">
        <v>240</v>
      </c>
      <c r="L64" s="62">
        <v>42580</v>
      </c>
      <c r="M64" s="62">
        <v>43374</v>
      </c>
      <c r="N64" s="61" t="s">
        <v>490</v>
      </c>
      <c r="O64" s="63">
        <v>3851268</v>
      </c>
      <c r="P64" s="63">
        <v>45.714285714285701</v>
      </c>
      <c r="Q64" s="63">
        <v>5005350</v>
      </c>
      <c r="R64" s="63">
        <v>3851268</v>
      </c>
      <c r="S64" s="63">
        <v>1154082</v>
      </c>
      <c r="T64" s="63">
        <v>4814085</v>
      </c>
    </row>
    <row r="65" spans="1:20" ht="180" hidden="1" x14ac:dyDescent="0.25">
      <c r="A65" s="64" t="s">
        <v>179</v>
      </c>
      <c r="B65" s="61" t="s">
        <v>163</v>
      </c>
      <c r="C65" s="61" t="s">
        <v>235</v>
      </c>
      <c r="D65" s="61" t="s">
        <v>491</v>
      </c>
      <c r="E65" s="61" t="s">
        <v>492</v>
      </c>
      <c r="F65" s="61" t="s">
        <v>493</v>
      </c>
      <c r="G65" s="62">
        <v>43799</v>
      </c>
      <c r="H65" s="62">
        <v>41640</v>
      </c>
      <c r="I65" s="61" t="s">
        <v>109</v>
      </c>
      <c r="J65" s="61" t="s">
        <v>239</v>
      </c>
      <c r="K65" s="61" t="s">
        <v>240</v>
      </c>
      <c r="L65" s="62">
        <v>42600</v>
      </c>
      <c r="M65" s="62">
        <v>43769</v>
      </c>
      <c r="N65" s="61" t="s">
        <v>494</v>
      </c>
      <c r="O65" s="63">
        <v>3771259.76</v>
      </c>
      <c r="P65" s="63">
        <v>80</v>
      </c>
      <c r="Q65" s="63">
        <v>4731613.5</v>
      </c>
      <c r="R65" s="63">
        <v>3771259.76</v>
      </c>
      <c r="S65" s="63">
        <v>960353.74</v>
      </c>
      <c r="T65" s="63">
        <v>4714074.7</v>
      </c>
    </row>
    <row r="66" spans="1:20" ht="180" hidden="1" x14ac:dyDescent="0.25">
      <c r="A66" s="64" t="s">
        <v>179</v>
      </c>
      <c r="B66" s="61" t="s">
        <v>163</v>
      </c>
      <c r="C66" s="61" t="s">
        <v>235</v>
      </c>
      <c r="D66" s="61" t="s">
        <v>495</v>
      </c>
      <c r="E66" s="61" t="s">
        <v>496</v>
      </c>
      <c r="F66" s="61" t="s">
        <v>286</v>
      </c>
      <c r="G66" s="62">
        <v>43404</v>
      </c>
      <c r="H66" s="62">
        <v>42248</v>
      </c>
      <c r="I66" s="61" t="s">
        <v>109</v>
      </c>
      <c r="J66" s="61" t="s">
        <v>239</v>
      </c>
      <c r="K66" s="61" t="s">
        <v>240</v>
      </c>
      <c r="L66" s="62">
        <v>42627</v>
      </c>
      <c r="M66" s="62">
        <v>43479</v>
      </c>
      <c r="N66" s="61" t="s">
        <v>497</v>
      </c>
      <c r="O66" s="63">
        <v>2861163.21</v>
      </c>
      <c r="P66" s="63">
        <v>40</v>
      </c>
      <c r="Q66" s="63">
        <v>3891444.02</v>
      </c>
      <c r="R66" s="63">
        <v>2861163.21</v>
      </c>
      <c r="S66" s="63">
        <v>1030280.81</v>
      </c>
      <c r="T66" s="63">
        <v>3576454.02</v>
      </c>
    </row>
    <row r="67" spans="1:20" ht="180" hidden="1" x14ac:dyDescent="0.25">
      <c r="A67" s="64" t="s">
        <v>179</v>
      </c>
      <c r="B67" s="61" t="s">
        <v>163</v>
      </c>
      <c r="C67" s="61" t="s">
        <v>235</v>
      </c>
      <c r="D67" s="61" t="s">
        <v>498</v>
      </c>
      <c r="E67" s="61" t="s">
        <v>499</v>
      </c>
      <c r="F67" s="61" t="s">
        <v>286</v>
      </c>
      <c r="G67" s="62">
        <v>43646</v>
      </c>
      <c r="H67" s="62">
        <v>42248</v>
      </c>
      <c r="I67" s="61" t="s">
        <v>109</v>
      </c>
      <c r="J67" s="61" t="s">
        <v>239</v>
      </c>
      <c r="K67" s="61" t="s">
        <v>240</v>
      </c>
      <c r="L67" s="62">
        <v>42559</v>
      </c>
      <c r="M67" s="62">
        <v>43629</v>
      </c>
      <c r="N67" s="61" t="s">
        <v>500</v>
      </c>
      <c r="O67" s="63">
        <v>3177809.5</v>
      </c>
      <c r="P67" s="63">
        <v>40</v>
      </c>
      <c r="Q67" s="63">
        <v>3996270</v>
      </c>
      <c r="R67" s="63">
        <v>3177809.5</v>
      </c>
      <c r="S67" s="63">
        <v>818460.5</v>
      </c>
      <c r="T67" s="63">
        <v>3972261.87</v>
      </c>
    </row>
    <row r="68" spans="1:20" ht="180" hidden="1" x14ac:dyDescent="0.25">
      <c r="A68" s="64" t="s">
        <v>179</v>
      </c>
      <c r="B68" s="61" t="s">
        <v>163</v>
      </c>
      <c r="C68" s="61" t="s">
        <v>235</v>
      </c>
      <c r="D68" s="61" t="s">
        <v>501</v>
      </c>
      <c r="E68" s="61" t="s">
        <v>502</v>
      </c>
      <c r="F68" s="61" t="s">
        <v>503</v>
      </c>
      <c r="G68" s="62">
        <v>43555</v>
      </c>
      <c r="H68" s="62">
        <v>42248</v>
      </c>
      <c r="I68" s="61" t="s">
        <v>109</v>
      </c>
      <c r="J68" s="61" t="s">
        <v>239</v>
      </c>
      <c r="K68" s="61" t="s">
        <v>240</v>
      </c>
      <c r="L68" s="62">
        <v>42691</v>
      </c>
      <c r="M68" s="62">
        <v>43208</v>
      </c>
      <c r="N68" s="61" t="s">
        <v>504</v>
      </c>
      <c r="O68" s="63">
        <v>3935517.84</v>
      </c>
      <c r="P68" s="63">
        <v>80</v>
      </c>
      <c r="Q68" s="63">
        <v>4925443.83</v>
      </c>
      <c r="R68" s="63">
        <v>3935517.84</v>
      </c>
      <c r="S68" s="63">
        <v>989925.99</v>
      </c>
      <c r="T68" s="63">
        <v>4919397.3</v>
      </c>
    </row>
    <row r="69" spans="1:20" ht="180" hidden="1" x14ac:dyDescent="0.25">
      <c r="A69" s="64" t="s">
        <v>179</v>
      </c>
      <c r="B69" s="61" t="s">
        <v>163</v>
      </c>
      <c r="C69" s="61" t="s">
        <v>235</v>
      </c>
      <c r="D69" s="61" t="s">
        <v>505</v>
      </c>
      <c r="E69" s="61" t="s">
        <v>506</v>
      </c>
      <c r="F69" s="61" t="s">
        <v>286</v>
      </c>
      <c r="G69" s="62">
        <v>43373</v>
      </c>
      <c r="H69" s="62">
        <v>42064</v>
      </c>
      <c r="I69" s="61" t="s">
        <v>109</v>
      </c>
      <c r="J69" s="61" t="s">
        <v>239</v>
      </c>
      <c r="K69" s="61" t="s">
        <v>240</v>
      </c>
      <c r="L69" s="62">
        <v>42650</v>
      </c>
      <c r="M69" s="62">
        <v>43217</v>
      </c>
      <c r="N69" s="61" t="s">
        <v>507</v>
      </c>
      <c r="O69" s="63">
        <v>2947855.51</v>
      </c>
      <c r="P69" s="63">
        <v>40</v>
      </c>
      <c r="Q69" s="63">
        <v>3890339.95</v>
      </c>
      <c r="R69" s="63">
        <v>2947855.51</v>
      </c>
      <c r="S69" s="63">
        <v>942484.44</v>
      </c>
      <c r="T69" s="63">
        <v>3684819.39</v>
      </c>
    </row>
    <row r="70" spans="1:20" ht="180" hidden="1" x14ac:dyDescent="0.25">
      <c r="A70" s="64" t="s">
        <v>179</v>
      </c>
      <c r="B70" s="61" t="s">
        <v>163</v>
      </c>
      <c r="C70" s="61" t="s">
        <v>235</v>
      </c>
      <c r="D70" s="61" t="s">
        <v>508</v>
      </c>
      <c r="E70" s="61" t="s">
        <v>509</v>
      </c>
      <c r="F70" s="61" t="s">
        <v>510</v>
      </c>
      <c r="G70" s="62">
        <v>43159</v>
      </c>
      <c r="H70" s="62">
        <v>42292</v>
      </c>
      <c r="I70" s="61" t="s">
        <v>109</v>
      </c>
      <c r="J70" s="61" t="s">
        <v>239</v>
      </c>
      <c r="K70" s="61" t="s">
        <v>240</v>
      </c>
      <c r="L70" s="62">
        <v>42558</v>
      </c>
      <c r="M70" s="62">
        <v>43153</v>
      </c>
      <c r="N70" s="61" t="s">
        <v>511</v>
      </c>
      <c r="O70" s="63">
        <v>6143030.9199999999</v>
      </c>
      <c r="P70" s="63">
        <v>40</v>
      </c>
      <c r="Q70" s="63">
        <v>7678788.6600000001</v>
      </c>
      <c r="R70" s="63">
        <v>6143030.9199999999</v>
      </c>
      <c r="S70" s="63">
        <v>1535757.74</v>
      </c>
      <c r="T70" s="63">
        <v>7678788.6600000001</v>
      </c>
    </row>
    <row r="71" spans="1:20" ht="90" hidden="1" x14ac:dyDescent="0.25">
      <c r="A71" s="64" t="s">
        <v>179</v>
      </c>
      <c r="B71" s="61" t="s">
        <v>163</v>
      </c>
      <c r="C71" s="61" t="s">
        <v>235</v>
      </c>
      <c r="D71" s="61" t="s">
        <v>512</v>
      </c>
      <c r="E71" s="61" t="s">
        <v>513</v>
      </c>
      <c r="F71" s="61" t="s">
        <v>514</v>
      </c>
      <c r="G71" s="62">
        <v>43008</v>
      </c>
      <c r="H71" s="62">
        <v>42248</v>
      </c>
      <c r="I71" s="61" t="s">
        <v>109</v>
      </c>
      <c r="J71" s="61" t="s">
        <v>239</v>
      </c>
      <c r="K71" s="61" t="s">
        <v>240</v>
      </c>
      <c r="L71" s="62">
        <v>42633</v>
      </c>
      <c r="M71" s="62">
        <v>43179</v>
      </c>
      <c r="N71" s="61" t="s">
        <v>515</v>
      </c>
      <c r="O71" s="63">
        <v>3465211.15</v>
      </c>
      <c r="P71" s="63">
        <v>40</v>
      </c>
      <c r="Q71" s="63">
        <v>4548854.51</v>
      </c>
      <c r="R71" s="63">
        <v>3465211.15</v>
      </c>
      <c r="S71" s="63">
        <v>1083643.3600000001</v>
      </c>
      <c r="T71" s="63">
        <v>4331513.95</v>
      </c>
    </row>
    <row r="72" spans="1:20" ht="146.25" hidden="1" x14ac:dyDescent="0.25">
      <c r="A72" s="64" t="s">
        <v>179</v>
      </c>
      <c r="B72" s="61" t="s">
        <v>163</v>
      </c>
      <c r="C72" s="61" t="s">
        <v>235</v>
      </c>
      <c r="D72" s="61" t="s">
        <v>516</v>
      </c>
      <c r="E72" s="61" t="s">
        <v>517</v>
      </c>
      <c r="F72" s="61" t="s">
        <v>518</v>
      </c>
      <c r="G72" s="62">
        <v>44135</v>
      </c>
      <c r="H72" s="62">
        <v>42278</v>
      </c>
      <c r="I72" s="61" t="s">
        <v>109</v>
      </c>
      <c r="J72" s="61" t="s">
        <v>239</v>
      </c>
      <c r="K72" s="61" t="s">
        <v>240</v>
      </c>
      <c r="L72" s="62">
        <v>42563</v>
      </c>
      <c r="M72" s="62">
        <v>43745</v>
      </c>
      <c r="N72" s="61" t="s">
        <v>519</v>
      </c>
      <c r="O72" s="63">
        <v>7544263.4800000004</v>
      </c>
      <c r="P72" s="63">
        <v>40</v>
      </c>
      <c r="Q72" s="63">
        <v>9430329.3499999996</v>
      </c>
      <c r="R72" s="63">
        <v>7544263.4800000004</v>
      </c>
      <c r="S72" s="63">
        <v>1886065.87</v>
      </c>
      <c r="T72" s="63">
        <v>9430329.3499999996</v>
      </c>
    </row>
    <row r="73" spans="1:20" ht="180" hidden="1" x14ac:dyDescent="0.25">
      <c r="A73" s="64" t="s">
        <v>179</v>
      </c>
      <c r="B73" s="61" t="s">
        <v>163</v>
      </c>
      <c r="C73" s="61" t="s">
        <v>235</v>
      </c>
      <c r="D73" s="61" t="s">
        <v>520</v>
      </c>
      <c r="E73" s="61" t="s">
        <v>521</v>
      </c>
      <c r="F73" s="61" t="s">
        <v>522</v>
      </c>
      <c r="G73" s="62">
        <v>43830</v>
      </c>
      <c r="H73" s="62">
        <v>42278</v>
      </c>
      <c r="I73" s="61" t="s">
        <v>109</v>
      </c>
      <c r="J73" s="61" t="s">
        <v>239</v>
      </c>
      <c r="K73" s="61" t="s">
        <v>240</v>
      </c>
      <c r="L73" s="62">
        <v>42668</v>
      </c>
      <c r="M73" s="62">
        <v>43801</v>
      </c>
      <c r="N73" s="61" t="s">
        <v>523</v>
      </c>
      <c r="O73" s="63">
        <v>6414558.2199999997</v>
      </c>
      <c r="P73" s="63">
        <v>40</v>
      </c>
      <c r="Q73" s="63">
        <v>8047929.9100000001</v>
      </c>
      <c r="R73" s="63">
        <v>6414558.2199999997</v>
      </c>
      <c r="S73" s="63">
        <v>1633371.69</v>
      </c>
      <c r="T73" s="63">
        <v>8018197.79</v>
      </c>
    </row>
    <row r="74" spans="1:20" ht="180" hidden="1" x14ac:dyDescent="0.25">
      <c r="A74" s="64" t="s">
        <v>179</v>
      </c>
      <c r="B74" s="61" t="s">
        <v>163</v>
      </c>
      <c r="C74" s="61" t="s">
        <v>235</v>
      </c>
      <c r="D74" s="61" t="s">
        <v>524</v>
      </c>
      <c r="E74" s="61" t="s">
        <v>525</v>
      </c>
      <c r="F74" s="61" t="s">
        <v>286</v>
      </c>
      <c r="G74" s="62">
        <v>43404</v>
      </c>
      <c r="H74" s="62">
        <v>42250</v>
      </c>
      <c r="I74" s="61" t="s">
        <v>109</v>
      </c>
      <c r="J74" s="61" t="s">
        <v>239</v>
      </c>
      <c r="K74" s="61" t="s">
        <v>240</v>
      </c>
      <c r="L74" s="62">
        <v>42606</v>
      </c>
      <c r="M74" s="62">
        <v>43572</v>
      </c>
      <c r="N74" s="61" t="s">
        <v>526</v>
      </c>
      <c r="O74" s="63">
        <v>5788854.0899999999</v>
      </c>
      <c r="P74" s="63">
        <v>80</v>
      </c>
      <c r="Q74" s="63">
        <v>7242586.6200000001</v>
      </c>
      <c r="R74" s="63">
        <v>5788854.0899999999</v>
      </c>
      <c r="S74" s="63">
        <v>1453732.53</v>
      </c>
      <c r="T74" s="63">
        <v>7236067.6200000001</v>
      </c>
    </row>
    <row r="75" spans="1:20" ht="157.5" hidden="1" x14ac:dyDescent="0.25">
      <c r="A75" s="64" t="s">
        <v>179</v>
      </c>
      <c r="B75" s="61" t="s">
        <v>163</v>
      </c>
      <c r="C75" s="61" t="s">
        <v>235</v>
      </c>
      <c r="D75" s="61" t="s">
        <v>527</v>
      </c>
      <c r="E75" s="61" t="s">
        <v>528</v>
      </c>
      <c r="F75" s="61" t="s">
        <v>529</v>
      </c>
      <c r="G75" s="62">
        <v>43281</v>
      </c>
      <c r="H75" s="62">
        <v>42309</v>
      </c>
      <c r="I75" s="61" t="s">
        <v>109</v>
      </c>
      <c r="J75" s="61" t="s">
        <v>239</v>
      </c>
      <c r="K75" s="61" t="s">
        <v>240</v>
      </c>
      <c r="L75" s="62">
        <v>42703</v>
      </c>
      <c r="M75" s="62">
        <v>43413</v>
      </c>
      <c r="N75" s="61" t="s">
        <v>530</v>
      </c>
      <c r="O75" s="63">
        <v>3140945.03</v>
      </c>
      <c r="P75" s="63">
        <v>80</v>
      </c>
      <c r="Q75" s="63">
        <v>4207411.76</v>
      </c>
      <c r="R75" s="63">
        <v>3140945.03</v>
      </c>
      <c r="S75" s="63">
        <v>1066466.73</v>
      </c>
      <c r="T75" s="63">
        <v>3926181.3</v>
      </c>
    </row>
    <row r="76" spans="1:20" ht="180" hidden="1" x14ac:dyDescent="0.25">
      <c r="A76" s="64" t="s">
        <v>179</v>
      </c>
      <c r="B76" s="61" t="s">
        <v>163</v>
      </c>
      <c r="C76" s="61" t="s">
        <v>235</v>
      </c>
      <c r="D76" s="61" t="s">
        <v>531</v>
      </c>
      <c r="E76" s="61" t="s">
        <v>532</v>
      </c>
      <c r="F76" s="61" t="s">
        <v>286</v>
      </c>
      <c r="G76" s="62">
        <v>43281</v>
      </c>
      <c r="H76" s="62">
        <v>42248</v>
      </c>
      <c r="I76" s="61" t="s">
        <v>109</v>
      </c>
      <c r="J76" s="61" t="s">
        <v>239</v>
      </c>
      <c r="K76" s="61" t="s">
        <v>240</v>
      </c>
      <c r="L76" s="62">
        <v>42634</v>
      </c>
      <c r="M76" s="62">
        <v>43314</v>
      </c>
      <c r="N76" s="61" t="s">
        <v>533</v>
      </c>
      <c r="O76" s="63">
        <v>2008412.87</v>
      </c>
      <c r="P76" s="63">
        <v>80</v>
      </c>
      <c r="Q76" s="63">
        <v>2528966.1</v>
      </c>
      <c r="R76" s="63">
        <v>2008412.87</v>
      </c>
      <c r="S76" s="63">
        <v>520553.23</v>
      </c>
      <c r="T76" s="63">
        <v>2510516.1</v>
      </c>
    </row>
    <row r="77" spans="1:20" ht="180" hidden="1" x14ac:dyDescent="0.25">
      <c r="A77" s="64" t="s">
        <v>179</v>
      </c>
      <c r="B77" s="61" t="s">
        <v>163</v>
      </c>
      <c r="C77" s="61" t="s">
        <v>235</v>
      </c>
      <c r="D77" s="61" t="s">
        <v>534</v>
      </c>
      <c r="E77" s="61" t="s">
        <v>535</v>
      </c>
      <c r="F77" s="61" t="s">
        <v>536</v>
      </c>
      <c r="G77" s="62">
        <v>43646</v>
      </c>
      <c r="H77" s="62">
        <v>41640</v>
      </c>
      <c r="I77" s="61" t="s">
        <v>109</v>
      </c>
      <c r="J77" s="61" t="s">
        <v>239</v>
      </c>
      <c r="K77" s="61" t="s">
        <v>240</v>
      </c>
      <c r="L77" s="62">
        <v>42579</v>
      </c>
      <c r="M77" s="62">
        <v>43566</v>
      </c>
      <c r="N77" s="61" t="s">
        <v>537</v>
      </c>
      <c r="O77" s="63">
        <v>3728899.2</v>
      </c>
      <c r="P77" s="63">
        <v>40</v>
      </c>
      <c r="Q77" s="63">
        <v>4661124</v>
      </c>
      <c r="R77" s="63">
        <v>3728899.2</v>
      </c>
      <c r="S77" s="63">
        <v>932224.8</v>
      </c>
      <c r="T77" s="63">
        <v>4661124</v>
      </c>
    </row>
    <row r="78" spans="1:20" ht="135" hidden="1" x14ac:dyDescent="0.25">
      <c r="A78" s="64" t="s">
        <v>179</v>
      </c>
      <c r="B78" s="61" t="s">
        <v>163</v>
      </c>
      <c r="C78" s="61" t="s">
        <v>235</v>
      </c>
      <c r="D78" s="61" t="s">
        <v>538</v>
      </c>
      <c r="E78" s="61" t="s">
        <v>539</v>
      </c>
      <c r="F78" s="61" t="s">
        <v>540</v>
      </c>
      <c r="G78" s="62">
        <v>43496</v>
      </c>
      <c r="H78" s="62">
        <v>42461</v>
      </c>
      <c r="I78" s="61" t="s">
        <v>265</v>
      </c>
      <c r="J78" s="61" t="s">
        <v>239</v>
      </c>
      <c r="K78" s="61" t="s">
        <v>266</v>
      </c>
      <c r="L78" s="62">
        <v>42900</v>
      </c>
      <c r="M78" s="62">
        <v>43263</v>
      </c>
      <c r="N78" s="61" t="s">
        <v>541</v>
      </c>
      <c r="O78" s="63">
        <v>816228</v>
      </c>
      <c r="P78" s="63">
        <v>80</v>
      </c>
      <c r="Q78" s="63">
        <v>1070285</v>
      </c>
      <c r="R78" s="63">
        <v>816228</v>
      </c>
      <c r="S78" s="63">
        <v>254057</v>
      </c>
      <c r="T78" s="63">
        <v>1020285</v>
      </c>
    </row>
    <row r="79" spans="1:20" ht="157.5" hidden="1" x14ac:dyDescent="0.25">
      <c r="A79" s="64" t="s">
        <v>179</v>
      </c>
      <c r="B79" s="61" t="s">
        <v>163</v>
      </c>
      <c r="C79" s="61" t="s">
        <v>235</v>
      </c>
      <c r="D79" s="61" t="s">
        <v>542</v>
      </c>
      <c r="E79" s="61" t="s">
        <v>543</v>
      </c>
      <c r="F79" s="61" t="s">
        <v>544</v>
      </c>
      <c r="G79" s="62">
        <v>43343</v>
      </c>
      <c r="H79" s="62">
        <v>42644</v>
      </c>
      <c r="I79" s="61" t="s">
        <v>109</v>
      </c>
      <c r="J79" s="61" t="s">
        <v>239</v>
      </c>
      <c r="K79" s="61" t="s">
        <v>240</v>
      </c>
      <c r="L79" s="62">
        <v>42633</v>
      </c>
      <c r="M79" s="62">
        <v>43565</v>
      </c>
      <c r="N79" s="61" t="s">
        <v>545</v>
      </c>
      <c r="O79" s="63">
        <v>3149413.04</v>
      </c>
      <c r="P79" s="63">
        <v>80</v>
      </c>
      <c r="Q79" s="63">
        <v>3966955.57</v>
      </c>
      <c r="R79" s="63">
        <v>3149413.04</v>
      </c>
      <c r="S79" s="63">
        <v>817542.53</v>
      </c>
      <c r="T79" s="63">
        <v>3936766.31</v>
      </c>
    </row>
    <row r="80" spans="1:20" ht="168.75" hidden="1" x14ac:dyDescent="0.25">
      <c r="A80" s="64" t="s">
        <v>179</v>
      </c>
      <c r="B80" s="61" t="s">
        <v>163</v>
      </c>
      <c r="C80" s="61" t="s">
        <v>235</v>
      </c>
      <c r="D80" s="61" t="s">
        <v>546</v>
      </c>
      <c r="E80" s="61" t="s">
        <v>547</v>
      </c>
      <c r="F80" s="61" t="s">
        <v>548</v>
      </c>
      <c r="G80" s="62">
        <v>43644</v>
      </c>
      <c r="H80" s="62">
        <v>42278</v>
      </c>
      <c r="I80" s="61" t="s">
        <v>265</v>
      </c>
      <c r="J80" s="61" t="s">
        <v>239</v>
      </c>
      <c r="K80" s="61" t="s">
        <v>266</v>
      </c>
      <c r="L80" s="62">
        <v>42604</v>
      </c>
      <c r="M80" s="62">
        <v>43399</v>
      </c>
      <c r="N80" s="61" t="s">
        <v>549</v>
      </c>
      <c r="O80" s="63">
        <v>1319645.6000000001</v>
      </c>
      <c r="P80" s="63">
        <v>40</v>
      </c>
      <c r="Q80" s="63">
        <v>1657675.01</v>
      </c>
      <c r="R80" s="63">
        <v>1319645.6000000001</v>
      </c>
      <c r="S80" s="63">
        <v>338029.41</v>
      </c>
      <c r="T80" s="63">
        <v>1649557.01</v>
      </c>
    </row>
    <row r="81" spans="1:20" ht="112.5" hidden="1" x14ac:dyDescent="0.25">
      <c r="A81" s="64" t="s">
        <v>179</v>
      </c>
      <c r="B81" s="61" t="s">
        <v>163</v>
      </c>
      <c r="C81" s="61" t="s">
        <v>235</v>
      </c>
      <c r="D81" s="61" t="s">
        <v>550</v>
      </c>
      <c r="E81" s="61" t="s">
        <v>551</v>
      </c>
      <c r="F81" s="61" t="s">
        <v>552</v>
      </c>
      <c r="G81" s="62">
        <v>43190</v>
      </c>
      <c r="H81" s="62">
        <v>42304</v>
      </c>
      <c r="I81" s="61" t="s">
        <v>109</v>
      </c>
      <c r="J81" s="61" t="s">
        <v>239</v>
      </c>
      <c r="K81" s="61" t="s">
        <v>240</v>
      </c>
      <c r="L81" s="62">
        <v>42717</v>
      </c>
      <c r="M81" s="62">
        <v>43168</v>
      </c>
      <c r="N81" s="61" t="s">
        <v>553</v>
      </c>
      <c r="O81" s="63">
        <v>1178628.57</v>
      </c>
      <c r="P81" s="63">
        <v>40</v>
      </c>
      <c r="Q81" s="63">
        <v>1473285.72</v>
      </c>
      <c r="R81" s="63">
        <v>1178628.57</v>
      </c>
      <c r="S81" s="63">
        <v>294657.15000000002</v>
      </c>
      <c r="T81" s="63">
        <v>1473285.72</v>
      </c>
    </row>
    <row r="82" spans="1:20" ht="180" hidden="1" x14ac:dyDescent="0.25">
      <c r="A82" s="64" t="s">
        <v>179</v>
      </c>
      <c r="B82" s="61" t="s">
        <v>163</v>
      </c>
      <c r="C82" s="61" t="s">
        <v>235</v>
      </c>
      <c r="D82" s="61" t="s">
        <v>554</v>
      </c>
      <c r="E82" s="61" t="s">
        <v>555</v>
      </c>
      <c r="F82" s="61" t="s">
        <v>556</v>
      </c>
      <c r="G82" s="62">
        <v>43738</v>
      </c>
      <c r="H82" s="62">
        <v>42248</v>
      </c>
      <c r="I82" s="61" t="s">
        <v>265</v>
      </c>
      <c r="J82" s="61" t="s">
        <v>239</v>
      </c>
      <c r="K82" s="61" t="s">
        <v>266</v>
      </c>
      <c r="L82" s="62">
        <v>42633</v>
      </c>
      <c r="M82" s="62">
        <v>43738</v>
      </c>
      <c r="N82" s="61" t="s">
        <v>557</v>
      </c>
      <c r="O82" s="63">
        <v>1884047.19</v>
      </c>
      <c r="P82" s="63">
        <v>40</v>
      </c>
      <c r="Q82" s="63">
        <v>2389112.64</v>
      </c>
      <c r="R82" s="63">
        <v>1884047.19</v>
      </c>
      <c r="S82" s="63">
        <v>505065.45</v>
      </c>
      <c r="T82" s="63">
        <v>2355058.9900000002</v>
      </c>
    </row>
    <row r="83" spans="1:20" ht="168.75" hidden="1" x14ac:dyDescent="0.25">
      <c r="A83" s="64" t="s">
        <v>179</v>
      </c>
      <c r="B83" s="61" t="s">
        <v>163</v>
      </c>
      <c r="C83" s="61" t="s">
        <v>235</v>
      </c>
      <c r="D83" s="61" t="s">
        <v>558</v>
      </c>
      <c r="E83" s="61" t="s">
        <v>559</v>
      </c>
      <c r="F83" s="61" t="s">
        <v>560</v>
      </c>
      <c r="G83" s="62">
        <v>43280</v>
      </c>
      <c r="H83" s="62">
        <v>42300</v>
      </c>
      <c r="I83" s="61" t="s">
        <v>109</v>
      </c>
      <c r="J83" s="61" t="s">
        <v>239</v>
      </c>
      <c r="K83" s="61" t="s">
        <v>240</v>
      </c>
      <c r="L83" s="62">
        <v>42559</v>
      </c>
      <c r="M83" s="62">
        <v>43493</v>
      </c>
      <c r="N83" s="61" t="s">
        <v>561</v>
      </c>
      <c r="O83" s="63">
        <v>1829188.72</v>
      </c>
      <c r="P83" s="63">
        <v>40</v>
      </c>
      <c r="Q83" s="63">
        <v>2975404.53</v>
      </c>
      <c r="R83" s="63">
        <v>1829188.72</v>
      </c>
      <c r="S83" s="63">
        <v>1146215.81</v>
      </c>
      <c r="T83" s="63">
        <v>2286485.9</v>
      </c>
    </row>
    <row r="84" spans="1:20" ht="123.75" hidden="1" x14ac:dyDescent="0.25">
      <c r="A84" s="64" t="s">
        <v>179</v>
      </c>
      <c r="B84" s="61" t="s">
        <v>163</v>
      </c>
      <c r="C84" s="61" t="s">
        <v>235</v>
      </c>
      <c r="D84" s="61" t="s">
        <v>562</v>
      </c>
      <c r="E84" s="61" t="s">
        <v>563</v>
      </c>
      <c r="F84" s="61" t="s">
        <v>564</v>
      </c>
      <c r="G84" s="62">
        <v>42916</v>
      </c>
      <c r="H84" s="62">
        <v>42296</v>
      </c>
      <c r="I84" s="61" t="s">
        <v>109</v>
      </c>
      <c r="J84" s="61" t="s">
        <v>239</v>
      </c>
      <c r="K84" s="61" t="s">
        <v>240</v>
      </c>
      <c r="L84" s="62">
        <v>42670</v>
      </c>
      <c r="M84" s="62">
        <v>43164</v>
      </c>
      <c r="N84" s="61" t="s">
        <v>565</v>
      </c>
      <c r="O84" s="63">
        <v>738486.25</v>
      </c>
      <c r="P84" s="63">
        <v>40</v>
      </c>
      <c r="Q84" s="63">
        <v>931572.15</v>
      </c>
      <c r="R84" s="63">
        <v>738486.25</v>
      </c>
      <c r="S84" s="63">
        <v>193085.9</v>
      </c>
      <c r="T84" s="63">
        <v>923107.83</v>
      </c>
    </row>
    <row r="85" spans="1:20" ht="168.75" hidden="1" x14ac:dyDescent="0.25">
      <c r="A85" s="64" t="s">
        <v>179</v>
      </c>
      <c r="B85" s="61" t="s">
        <v>163</v>
      </c>
      <c r="C85" s="61" t="s">
        <v>235</v>
      </c>
      <c r="D85" s="61" t="s">
        <v>566</v>
      </c>
      <c r="E85" s="61" t="s">
        <v>567</v>
      </c>
      <c r="F85" s="61" t="s">
        <v>568</v>
      </c>
      <c r="G85" s="62">
        <v>43098</v>
      </c>
      <c r="H85" s="62">
        <v>42186</v>
      </c>
      <c r="I85" s="61" t="s">
        <v>109</v>
      </c>
      <c r="J85" s="61" t="s">
        <v>239</v>
      </c>
      <c r="K85" s="61" t="s">
        <v>240</v>
      </c>
      <c r="L85" s="62">
        <v>42524</v>
      </c>
      <c r="M85" s="62">
        <v>43122</v>
      </c>
      <c r="N85" s="61" t="s">
        <v>569</v>
      </c>
      <c r="O85" s="63">
        <v>2392543.44</v>
      </c>
      <c r="P85" s="63">
        <v>53.3333333333333</v>
      </c>
      <c r="Q85" s="63">
        <v>2992750.09</v>
      </c>
      <c r="R85" s="63">
        <v>2392543.44</v>
      </c>
      <c r="S85" s="63">
        <v>600206.65</v>
      </c>
      <c r="T85" s="63">
        <v>2990679.31</v>
      </c>
    </row>
    <row r="86" spans="1:20" ht="180" hidden="1" x14ac:dyDescent="0.25">
      <c r="A86" s="64" t="s">
        <v>179</v>
      </c>
      <c r="B86" s="61" t="s">
        <v>163</v>
      </c>
      <c r="C86" s="61" t="s">
        <v>235</v>
      </c>
      <c r="D86" s="61" t="s">
        <v>570</v>
      </c>
      <c r="E86" s="61" t="s">
        <v>571</v>
      </c>
      <c r="F86" s="61" t="s">
        <v>572</v>
      </c>
      <c r="G86" s="62">
        <v>43708</v>
      </c>
      <c r="H86" s="62">
        <v>42303</v>
      </c>
      <c r="I86" s="61" t="s">
        <v>265</v>
      </c>
      <c r="J86" s="61" t="s">
        <v>239</v>
      </c>
      <c r="K86" s="61" t="s">
        <v>266</v>
      </c>
      <c r="L86" s="62">
        <v>42900</v>
      </c>
      <c r="M86" s="62">
        <v>43595</v>
      </c>
      <c r="N86" s="61" t="s">
        <v>573</v>
      </c>
      <c r="O86" s="63">
        <v>1459848.74</v>
      </c>
      <c r="P86" s="63">
        <v>40</v>
      </c>
      <c r="Q86" s="63">
        <v>1824810.92</v>
      </c>
      <c r="R86" s="63">
        <v>1459848.74</v>
      </c>
      <c r="S86" s="63">
        <v>364962.18</v>
      </c>
      <c r="T86" s="63">
        <v>1824810.92</v>
      </c>
    </row>
    <row r="87" spans="1:20" ht="168.75" hidden="1" x14ac:dyDescent="0.25">
      <c r="A87" s="64" t="s">
        <v>179</v>
      </c>
      <c r="B87" s="61" t="s">
        <v>163</v>
      </c>
      <c r="C87" s="61" t="s">
        <v>235</v>
      </c>
      <c r="D87" s="61" t="s">
        <v>574</v>
      </c>
      <c r="E87" s="61" t="s">
        <v>575</v>
      </c>
      <c r="F87" s="61" t="s">
        <v>576</v>
      </c>
      <c r="G87" s="62">
        <v>43312</v>
      </c>
      <c r="H87" s="62">
        <v>42289</v>
      </c>
      <c r="I87" s="61" t="s">
        <v>265</v>
      </c>
      <c r="J87" s="61" t="s">
        <v>239</v>
      </c>
      <c r="K87" s="61" t="s">
        <v>266</v>
      </c>
      <c r="L87" s="62">
        <v>42650</v>
      </c>
      <c r="M87" s="62">
        <v>43399</v>
      </c>
      <c r="N87" s="61" t="s">
        <v>577</v>
      </c>
      <c r="O87" s="63">
        <v>2473681.5499999998</v>
      </c>
      <c r="P87" s="63">
        <v>80</v>
      </c>
      <c r="Q87" s="63">
        <v>3098301.15</v>
      </c>
      <c r="R87" s="63">
        <v>2473681.5499999998</v>
      </c>
      <c r="S87" s="63">
        <v>624619.6</v>
      </c>
      <c r="T87" s="63">
        <v>3092101.95</v>
      </c>
    </row>
    <row r="88" spans="1:20" ht="168.75" hidden="1" x14ac:dyDescent="0.25">
      <c r="A88" s="64" t="s">
        <v>179</v>
      </c>
      <c r="B88" s="61" t="s">
        <v>163</v>
      </c>
      <c r="C88" s="61" t="s">
        <v>235</v>
      </c>
      <c r="D88" s="61" t="s">
        <v>578</v>
      </c>
      <c r="E88" s="61" t="s">
        <v>579</v>
      </c>
      <c r="F88" s="61" t="s">
        <v>580</v>
      </c>
      <c r="G88" s="62">
        <v>43830</v>
      </c>
      <c r="H88" s="62">
        <v>42303</v>
      </c>
      <c r="I88" s="61" t="s">
        <v>265</v>
      </c>
      <c r="J88" s="61" t="s">
        <v>239</v>
      </c>
      <c r="K88" s="61" t="s">
        <v>266</v>
      </c>
      <c r="L88" s="62">
        <v>42900</v>
      </c>
      <c r="M88" s="62">
        <v>43761</v>
      </c>
      <c r="N88" s="61" t="s">
        <v>581</v>
      </c>
      <c r="O88" s="63">
        <v>1206876</v>
      </c>
      <c r="P88" s="63">
        <v>40</v>
      </c>
      <c r="Q88" s="63">
        <v>1508595</v>
      </c>
      <c r="R88" s="63">
        <v>1206876</v>
      </c>
      <c r="S88" s="63">
        <v>301719</v>
      </c>
      <c r="T88" s="63">
        <v>1508595</v>
      </c>
    </row>
    <row r="89" spans="1:20" ht="90" hidden="1" x14ac:dyDescent="0.25">
      <c r="A89" s="64" t="s">
        <v>179</v>
      </c>
      <c r="B89" s="61" t="s">
        <v>163</v>
      </c>
      <c r="C89" s="61" t="s">
        <v>235</v>
      </c>
      <c r="D89" s="61" t="s">
        <v>582</v>
      </c>
      <c r="E89" s="61" t="s">
        <v>583</v>
      </c>
      <c r="F89" s="61" t="s">
        <v>584</v>
      </c>
      <c r="G89" s="62">
        <v>43373</v>
      </c>
      <c r="H89" s="62">
        <v>42248</v>
      </c>
      <c r="I89" s="61" t="s">
        <v>265</v>
      </c>
      <c r="J89" s="61" t="s">
        <v>239</v>
      </c>
      <c r="K89" s="61" t="s">
        <v>266</v>
      </c>
      <c r="L89" s="62">
        <v>42635</v>
      </c>
      <c r="M89" s="62">
        <v>43217</v>
      </c>
      <c r="N89" s="61" t="s">
        <v>585</v>
      </c>
      <c r="O89" s="63">
        <v>2394072</v>
      </c>
      <c r="P89" s="63">
        <v>80</v>
      </c>
      <c r="Q89" s="63">
        <v>2995050</v>
      </c>
      <c r="R89" s="63">
        <v>2394072</v>
      </c>
      <c r="S89" s="63">
        <v>600978</v>
      </c>
      <c r="T89" s="63">
        <v>2992590</v>
      </c>
    </row>
    <row r="90" spans="1:20" ht="180" hidden="1" x14ac:dyDescent="0.25">
      <c r="A90" s="64" t="s">
        <v>179</v>
      </c>
      <c r="B90" s="61" t="s">
        <v>163</v>
      </c>
      <c r="C90" s="61" t="s">
        <v>235</v>
      </c>
      <c r="D90" s="61" t="s">
        <v>586</v>
      </c>
      <c r="E90" s="61" t="s">
        <v>587</v>
      </c>
      <c r="F90" s="61" t="s">
        <v>588</v>
      </c>
      <c r="G90" s="62">
        <v>43465</v>
      </c>
      <c r="H90" s="62">
        <v>42248</v>
      </c>
      <c r="I90" s="61" t="s">
        <v>265</v>
      </c>
      <c r="J90" s="61" t="s">
        <v>239</v>
      </c>
      <c r="K90" s="61" t="s">
        <v>266</v>
      </c>
      <c r="L90" s="62">
        <v>42636</v>
      </c>
      <c r="M90" s="62">
        <v>43718</v>
      </c>
      <c r="N90" s="61" t="s">
        <v>589</v>
      </c>
      <c r="O90" s="63">
        <v>1294147.8500000001</v>
      </c>
      <c r="P90" s="63">
        <v>40</v>
      </c>
      <c r="Q90" s="63">
        <v>1617684.81</v>
      </c>
      <c r="R90" s="63">
        <v>1294147.8500000001</v>
      </c>
      <c r="S90" s="63">
        <v>323536.96000000002</v>
      </c>
      <c r="T90" s="63">
        <v>1617684.81</v>
      </c>
    </row>
    <row r="91" spans="1:20" ht="146.25" hidden="1" x14ac:dyDescent="0.25">
      <c r="A91" s="64" t="s">
        <v>179</v>
      </c>
      <c r="B91" s="61" t="s">
        <v>163</v>
      </c>
      <c r="C91" s="61" t="s">
        <v>235</v>
      </c>
      <c r="D91" s="61" t="s">
        <v>590</v>
      </c>
      <c r="E91" s="61" t="s">
        <v>591</v>
      </c>
      <c r="F91" s="61" t="s">
        <v>592</v>
      </c>
      <c r="G91" s="62">
        <v>43920</v>
      </c>
      <c r="H91" s="62">
        <v>42303</v>
      </c>
      <c r="I91" s="61" t="s">
        <v>265</v>
      </c>
      <c r="J91" s="61" t="s">
        <v>239</v>
      </c>
      <c r="K91" s="61" t="s">
        <v>266</v>
      </c>
      <c r="L91" s="62">
        <v>42563</v>
      </c>
      <c r="M91" s="62">
        <v>43720</v>
      </c>
      <c r="N91" s="61" t="s">
        <v>593</v>
      </c>
      <c r="O91" s="63">
        <v>5256761.67</v>
      </c>
      <c r="P91" s="63">
        <v>80</v>
      </c>
      <c r="Q91" s="63">
        <v>6743580</v>
      </c>
      <c r="R91" s="63">
        <v>5256761.67</v>
      </c>
      <c r="S91" s="63">
        <v>1486818.33</v>
      </c>
      <c r="T91" s="63">
        <v>6570952.0899999999</v>
      </c>
    </row>
    <row r="92" spans="1:20" ht="180" hidden="1" x14ac:dyDescent="0.25">
      <c r="A92" s="64" t="s">
        <v>179</v>
      </c>
      <c r="B92" s="61" t="s">
        <v>163</v>
      </c>
      <c r="C92" s="61" t="s">
        <v>235</v>
      </c>
      <c r="D92" s="61" t="s">
        <v>594</v>
      </c>
      <c r="E92" s="61" t="s">
        <v>595</v>
      </c>
      <c r="F92" s="61" t="s">
        <v>596</v>
      </c>
      <c r="G92" s="62">
        <v>44196</v>
      </c>
      <c r="H92" s="62">
        <v>42285</v>
      </c>
      <c r="I92" s="61" t="s">
        <v>265</v>
      </c>
      <c r="J92" s="61" t="s">
        <v>239</v>
      </c>
      <c r="K92" s="61" t="s">
        <v>266</v>
      </c>
      <c r="L92" s="62">
        <v>42866</v>
      </c>
      <c r="M92" s="62">
        <v>43798</v>
      </c>
      <c r="N92" s="61" t="s">
        <v>597</v>
      </c>
      <c r="O92" s="63">
        <v>856178.4</v>
      </c>
      <c r="P92" s="63">
        <v>40</v>
      </c>
      <c r="Q92" s="63">
        <v>1316374.29</v>
      </c>
      <c r="R92" s="63">
        <v>856178.4</v>
      </c>
      <c r="S92" s="63">
        <v>460195.89</v>
      </c>
      <c r="T92" s="63">
        <v>1070223</v>
      </c>
    </row>
    <row r="93" spans="1:20" ht="168.75" hidden="1" x14ac:dyDescent="0.25">
      <c r="A93" s="64" t="s">
        <v>179</v>
      </c>
      <c r="B93" s="61" t="s">
        <v>163</v>
      </c>
      <c r="C93" s="61" t="s">
        <v>235</v>
      </c>
      <c r="D93" s="61" t="s">
        <v>598</v>
      </c>
      <c r="E93" s="61" t="s">
        <v>599</v>
      </c>
      <c r="F93" s="61" t="s">
        <v>600</v>
      </c>
      <c r="G93" s="62">
        <v>43830</v>
      </c>
      <c r="H93" s="62">
        <v>42282</v>
      </c>
      <c r="I93" s="61" t="s">
        <v>265</v>
      </c>
      <c r="J93" s="61" t="s">
        <v>239</v>
      </c>
      <c r="K93" s="61" t="s">
        <v>266</v>
      </c>
      <c r="L93" s="62">
        <v>42699</v>
      </c>
      <c r="M93" s="62">
        <v>42898</v>
      </c>
      <c r="N93" s="61" t="s">
        <v>422</v>
      </c>
      <c r="O93" s="63">
        <v>8871842.4000000004</v>
      </c>
      <c r="P93" s="63">
        <v>80</v>
      </c>
      <c r="Q93" s="63">
        <v>12189423</v>
      </c>
      <c r="R93" s="63">
        <v>8871842.4000000004</v>
      </c>
      <c r="S93" s="63">
        <v>3317580.6</v>
      </c>
      <c r="T93" s="63">
        <v>11089803</v>
      </c>
    </row>
    <row r="94" spans="1:20" ht="168.75" hidden="1" x14ac:dyDescent="0.25">
      <c r="A94" s="64" t="s">
        <v>179</v>
      </c>
      <c r="B94" s="61" t="s">
        <v>163</v>
      </c>
      <c r="C94" s="61" t="s">
        <v>235</v>
      </c>
      <c r="D94" s="61" t="s">
        <v>601</v>
      </c>
      <c r="E94" s="61" t="s">
        <v>602</v>
      </c>
      <c r="F94" s="61" t="s">
        <v>603</v>
      </c>
      <c r="G94" s="62">
        <v>43465</v>
      </c>
      <c r="H94" s="62">
        <v>42278</v>
      </c>
      <c r="I94" s="61" t="s">
        <v>265</v>
      </c>
      <c r="J94" s="61" t="s">
        <v>239</v>
      </c>
      <c r="K94" s="61" t="s">
        <v>266</v>
      </c>
      <c r="L94" s="62">
        <v>42648</v>
      </c>
      <c r="M94" s="62">
        <v>43290</v>
      </c>
      <c r="N94" s="61" t="s">
        <v>604</v>
      </c>
      <c r="O94" s="63">
        <v>7963401.2000000002</v>
      </c>
      <c r="P94" s="63">
        <v>40</v>
      </c>
      <c r="Q94" s="63">
        <v>9960223.1500000004</v>
      </c>
      <c r="R94" s="63">
        <v>7963401.2000000002</v>
      </c>
      <c r="S94" s="63">
        <v>1996821.95</v>
      </c>
      <c r="T94" s="63">
        <v>9954251.5</v>
      </c>
    </row>
    <row r="95" spans="1:20" ht="180" hidden="1" x14ac:dyDescent="0.25">
      <c r="A95" s="64" t="s">
        <v>179</v>
      </c>
      <c r="B95" s="61" t="s">
        <v>163</v>
      </c>
      <c r="C95" s="61" t="s">
        <v>235</v>
      </c>
      <c r="D95" s="61" t="s">
        <v>605</v>
      </c>
      <c r="E95" s="61" t="s">
        <v>606</v>
      </c>
      <c r="F95" s="61" t="s">
        <v>607</v>
      </c>
      <c r="G95" s="62">
        <v>43829</v>
      </c>
      <c r="H95" s="62">
        <v>42566</v>
      </c>
      <c r="I95" s="61" t="s">
        <v>608</v>
      </c>
      <c r="J95" s="61" t="s">
        <v>239</v>
      </c>
      <c r="K95" s="61" t="s">
        <v>609</v>
      </c>
      <c r="L95" s="62">
        <v>42829</v>
      </c>
      <c r="M95" s="62">
        <v>43818</v>
      </c>
      <c r="N95" s="61" t="s">
        <v>610</v>
      </c>
      <c r="O95" s="63">
        <v>956806.91</v>
      </c>
      <c r="P95" s="63">
        <v>80</v>
      </c>
      <c r="Q95" s="63">
        <v>1211580.44</v>
      </c>
      <c r="R95" s="63">
        <v>956806.91</v>
      </c>
      <c r="S95" s="63">
        <v>254773.53</v>
      </c>
      <c r="T95" s="63">
        <v>1196008.6399999999</v>
      </c>
    </row>
    <row r="96" spans="1:20" ht="168.75" hidden="1" x14ac:dyDescent="0.25">
      <c r="A96" s="64" t="s">
        <v>179</v>
      </c>
      <c r="B96" s="61" t="s">
        <v>163</v>
      </c>
      <c r="C96" s="61" t="s">
        <v>235</v>
      </c>
      <c r="D96" s="61" t="s">
        <v>611</v>
      </c>
      <c r="E96" s="61" t="s">
        <v>612</v>
      </c>
      <c r="F96" s="61" t="s">
        <v>613</v>
      </c>
      <c r="G96" s="62">
        <v>43555</v>
      </c>
      <c r="H96" s="62">
        <v>42826</v>
      </c>
      <c r="I96" s="61" t="s">
        <v>608</v>
      </c>
      <c r="J96" s="61" t="s">
        <v>239</v>
      </c>
      <c r="K96" s="61" t="s">
        <v>609</v>
      </c>
      <c r="L96" s="62">
        <v>42831</v>
      </c>
      <c r="M96" s="62">
        <v>43629</v>
      </c>
      <c r="N96" s="61" t="s">
        <v>614</v>
      </c>
      <c r="O96" s="63">
        <v>2222997.36</v>
      </c>
      <c r="P96" s="63">
        <v>74.900000000000006</v>
      </c>
      <c r="Q96" s="63">
        <v>2967953.76</v>
      </c>
      <c r="R96" s="63">
        <v>2222997.36</v>
      </c>
      <c r="S96" s="63">
        <v>744956.4</v>
      </c>
      <c r="T96" s="63">
        <v>2967953.76</v>
      </c>
    </row>
    <row r="97" spans="1:20" ht="180" hidden="1" x14ac:dyDescent="0.25">
      <c r="A97" s="64" t="s">
        <v>179</v>
      </c>
      <c r="B97" s="61" t="s">
        <v>163</v>
      </c>
      <c r="C97" s="61" t="s">
        <v>235</v>
      </c>
      <c r="D97" s="61" t="s">
        <v>615</v>
      </c>
      <c r="E97" s="61" t="s">
        <v>616</v>
      </c>
      <c r="F97" s="61" t="s">
        <v>617</v>
      </c>
      <c r="G97" s="62">
        <v>43951</v>
      </c>
      <c r="H97" s="62">
        <v>42826</v>
      </c>
      <c r="I97" s="61" t="s">
        <v>608</v>
      </c>
      <c r="J97" s="61" t="s">
        <v>239</v>
      </c>
      <c r="K97" s="61" t="s">
        <v>609</v>
      </c>
      <c r="L97" s="62">
        <v>42803</v>
      </c>
      <c r="M97" s="62">
        <v>43819</v>
      </c>
      <c r="N97" s="61" t="s">
        <v>618</v>
      </c>
      <c r="O97" s="63">
        <v>1437269.76</v>
      </c>
      <c r="P97" s="63">
        <v>80</v>
      </c>
      <c r="Q97" s="63">
        <v>1796587.2</v>
      </c>
      <c r="R97" s="63">
        <v>1437269.76</v>
      </c>
      <c r="S97" s="63">
        <v>359317.44</v>
      </c>
      <c r="T97" s="63">
        <v>1796587.2</v>
      </c>
    </row>
    <row r="98" spans="1:20" ht="180" hidden="1" x14ac:dyDescent="0.25">
      <c r="A98" s="64" t="s">
        <v>179</v>
      </c>
      <c r="B98" s="61" t="s">
        <v>163</v>
      </c>
      <c r="C98" s="61" t="s">
        <v>235</v>
      </c>
      <c r="D98" s="61" t="s">
        <v>619</v>
      </c>
      <c r="E98" s="61" t="s">
        <v>620</v>
      </c>
      <c r="F98" s="61" t="s">
        <v>621</v>
      </c>
      <c r="G98" s="62">
        <v>43677</v>
      </c>
      <c r="H98" s="62">
        <v>42583</v>
      </c>
      <c r="I98" s="61" t="s">
        <v>608</v>
      </c>
      <c r="J98" s="61" t="s">
        <v>239</v>
      </c>
      <c r="K98" s="61" t="s">
        <v>609</v>
      </c>
      <c r="L98" s="62">
        <v>42863</v>
      </c>
      <c r="M98" s="62">
        <v>43546</v>
      </c>
      <c r="N98" s="61" t="s">
        <v>622</v>
      </c>
      <c r="O98" s="63">
        <v>2330703.87</v>
      </c>
      <c r="P98" s="63">
        <v>80</v>
      </c>
      <c r="Q98" s="63">
        <v>2913379.84</v>
      </c>
      <c r="R98" s="63">
        <v>2330703.87</v>
      </c>
      <c r="S98" s="63">
        <v>582675.97</v>
      </c>
      <c r="T98" s="63">
        <v>2913379.84</v>
      </c>
    </row>
    <row r="99" spans="1:20" ht="180" hidden="1" x14ac:dyDescent="0.25">
      <c r="A99" s="64" t="s">
        <v>179</v>
      </c>
      <c r="B99" s="61" t="s">
        <v>163</v>
      </c>
      <c r="C99" s="61" t="s">
        <v>235</v>
      </c>
      <c r="D99" s="61" t="s">
        <v>623</v>
      </c>
      <c r="E99" s="61" t="s">
        <v>624</v>
      </c>
      <c r="F99" s="61" t="s">
        <v>625</v>
      </c>
      <c r="G99" s="62">
        <v>43830</v>
      </c>
      <c r="H99" s="62">
        <v>42576</v>
      </c>
      <c r="I99" s="61" t="s">
        <v>608</v>
      </c>
      <c r="J99" s="61" t="s">
        <v>239</v>
      </c>
      <c r="K99" s="61" t="s">
        <v>609</v>
      </c>
      <c r="L99" s="62">
        <v>42832</v>
      </c>
      <c r="M99" s="62">
        <v>43572</v>
      </c>
      <c r="N99" s="61" t="s">
        <v>626</v>
      </c>
      <c r="O99" s="63">
        <v>1436148</v>
      </c>
      <c r="P99" s="63">
        <v>80</v>
      </c>
      <c r="Q99" s="63">
        <v>1795185</v>
      </c>
      <c r="R99" s="63">
        <v>1436148</v>
      </c>
      <c r="S99" s="63">
        <v>359037</v>
      </c>
      <c r="T99" s="63">
        <v>1795185</v>
      </c>
    </row>
    <row r="100" spans="1:20" ht="180" hidden="1" x14ac:dyDescent="0.25">
      <c r="A100" s="64" t="s">
        <v>179</v>
      </c>
      <c r="B100" s="61" t="s">
        <v>163</v>
      </c>
      <c r="C100" s="61" t="s">
        <v>235</v>
      </c>
      <c r="D100" s="61" t="s">
        <v>627</v>
      </c>
      <c r="E100" s="61" t="s">
        <v>628</v>
      </c>
      <c r="F100" s="61" t="s">
        <v>629</v>
      </c>
      <c r="G100" s="62">
        <v>43830</v>
      </c>
      <c r="H100" s="62">
        <v>42614</v>
      </c>
      <c r="I100" s="61" t="s">
        <v>608</v>
      </c>
      <c r="J100" s="61" t="s">
        <v>239</v>
      </c>
      <c r="K100" s="61" t="s">
        <v>609</v>
      </c>
      <c r="L100" s="62">
        <v>42824</v>
      </c>
      <c r="M100" s="62">
        <v>43353</v>
      </c>
      <c r="N100" s="61" t="s">
        <v>630</v>
      </c>
      <c r="O100" s="63">
        <v>1731856.81</v>
      </c>
      <c r="P100" s="63">
        <v>80</v>
      </c>
      <c r="Q100" s="63">
        <v>2318511.02</v>
      </c>
      <c r="R100" s="63">
        <v>1731856.81</v>
      </c>
      <c r="S100" s="63">
        <v>586654.21</v>
      </c>
      <c r="T100" s="63">
        <v>2164821.02</v>
      </c>
    </row>
    <row r="101" spans="1:20" ht="90" hidden="1" x14ac:dyDescent="0.25">
      <c r="A101" s="64" t="s">
        <v>179</v>
      </c>
      <c r="B101" s="61" t="s">
        <v>163</v>
      </c>
      <c r="C101" s="61" t="s">
        <v>235</v>
      </c>
      <c r="D101" s="61" t="s">
        <v>631</v>
      </c>
      <c r="E101" s="61" t="s">
        <v>632</v>
      </c>
      <c r="F101" s="61" t="s">
        <v>633</v>
      </c>
      <c r="G101" s="62">
        <v>44012</v>
      </c>
      <c r="H101" s="62">
        <v>42736</v>
      </c>
      <c r="I101" s="61" t="s">
        <v>608</v>
      </c>
      <c r="J101" s="61" t="s">
        <v>239</v>
      </c>
      <c r="K101" s="61" t="s">
        <v>609</v>
      </c>
      <c r="L101" s="62">
        <v>42913</v>
      </c>
      <c r="M101" s="62">
        <v>43759</v>
      </c>
      <c r="N101" s="61" t="s">
        <v>634</v>
      </c>
      <c r="O101" s="63">
        <v>1730380.7</v>
      </c>
      <c r="P101" s="63">
        <v>80</v>
      </c>
      <c r="Q101" s="63">
        <v>2233625.88</v>
      </c>
      <c r="R101" s="63">
        <v>1730380.7</v>
      </c>
      <c r="S101" s="63">
        <v>503245.18</v>
      </c>
      <c r="T101" s="63">
        <v>2162975.88</v>
      </c>
    </row>
    <row r="102" spans="1:20" ht="180" hidden="1" x14ac:dyDescent="0.25">
      <c r="A102" s="64" t="s">
        <v>179</v>
      </c>
      <c r="B102" s="61" t="s">
        <v>163</v>
      </c>
      <c r="C102" s="61" t="s">
        <v>235</v>
      </c>
      <c r="D102" s="61" t="s">
        <v>635</v>
      </c>
      <c r="E102" s="61" t="s">
        <v>636</v>
      </c>
      <c r="F102" s="61" t="s">
        <v>637</v>
      </c>
      <c r="G102" s="62">
        <v>44012</v>
      </c>
      <c r="H102" s="62">
        <v>42576</v>
      </c>
      <c r="I102" s="61" t="s">
        <v>608</v>
      </c>
      <c r="J102" s="61" t="s">
        <v>239</v>
      </c>
      <c r="K102" s="61" t="s">
        <v>609</v>
      </c>
      <c r="L102" s="62">
        <v>42913</v>
      </c>
      <c r="M102" s="62">
        <v>43763</v>
      </c>
      <c r="N102" s="61" t="s">
        <v>638</v>
      </c>
      <c r="O102" s="63">
        <v>2225313.7799999998</v>
      </c>
      <c r="P102" s="63">
        <v>80</v>
      </c>
      <c r="Q102" s="63">
        <v>2781642.23</v>
      </c>
      <c r="R102" s="63">
        <v>2225313.7799999998</v>
      </c>
      <c r="S102" s="63">
        <v>556328.44999999995</v>
      </c>
      <c r="T102" s="63">
        <v>2781642.23</v>
      </c>
    </row>
    <row r="103" spans="1:20" ht="180" hidden="1" x14ac:dyDescent="0.25">
      <c r="A103" s="64" t="s">
        <v>179</v>
      </c>
      <c r="B103" s="61" t="s">
        <v>163</v>
      </c>
      <c r="C103" s="61" t="s">
        <v>235</v>
      </c>
      <c r="D103" s="61" t="s">
        <v>639</v>
      </c>
      <c r="E103" s="61" t="s">
        <v>640</v>
      </c>
      <c r="F103" s="61" t="s">
        <v>641</v>
      </c>
      <c r="G103" s="62">
        <v>43646</v>
      </c>
      <c r="H103" s="62">
        <v>42627</v>
      </c>
      <c r="I103" s="61" t="s">
        <v>608</v>
      </c>
      <c r="J103" s="61" t="s">
        <v>239</v>
      </c>
      <c r="K103" s="61" t="s">
        <v>609</v>
      </c>
      <c r="L103" s="62">
        <v>42863</v>
      </c>
      <c r="M103" s="62">
        <v>43560</v>
      </c>
      <c r="N103" s="61" t="s">
        <v>642</v>
      </c>
      <c r="O103" s="63">
        <v>2216965</v>
      </c>
      <c r="P103" s="63">
        <v>80</v>
      </c>
      <c r="Q103" s="63">
        <v>3053970.1</v>
      </c>
      <c r="R103" s="63">
        <v>2216965</v>
      </c>
      <c r="S103" s="63">
        <v>837005.1</v>
      </c>
      <c r="T103" s="63">
        <v>2771206.26</v>
      </c>
    </row>
    <row r="104" spans="1:20" ht="168.75" hidden="1" x14ac:dyDescent="0.25">
      <c r="A104" s="64" t="s">
        <v>179</v>
      </c>
      <c r="B104" s="61" t="s">
        <v>163</v>
      </c>
      <c r="C104" s="61" t="s">
        <v>235</v>
      </c>
      <c r="D104" s="61" t="s">
        <v>643</v>
      </c>
      <c r="E104" s="61" t="s">
        <v>644</v>
      </c>
      <c r="F104" s="61" t="s">
        <v>645</v>
      </c>
      <c r="G104" s="62">
        <v>43830</v>
      </c>
      <c r="H104" s="62">
        <v>42614</v>
      </c>
      <c r="I104" s="61" t="s">
        <v>608</v>
      </c>
      <c r="J104" s="61" t="s">
        <v>239</v>
      </c>
      <c r="K104" s="61" t="s">
        <v>609</v>
      </c>
      <c r="L104" s="62">
        <v>42822</v>
      </c>
      <c r="M104" s="62">
        <v>42822</v>
      </c>
      <c r="N104" s="61" t="s">
        <v>646</v>
      </c>
      <c r="O104" s="63">
        <v>2599701.19</v>
      </c>
      <c r="P104" s="63">
        <v>69.28</v>
      </c>
      <c r="Q104" s="63">
        <v>4064971.3</v>
      </c>
      <c r="R104" s="63">
        <v>2599701.19</v>
      </c>
      <c r="S104" s="63">
        <v>1465270.11</v>
      </c>
      <c r="T104" s="63">
        <v>3752455.54</v>
      </c>
    </row>
    <row r="105" spans="1:20" ht="180" hidden="1" x14ac:dyDescent="0.25">
      <c r="A105" s="64" t="s">
        <v>179</v>
      </c>
      <c r="B105" s="61" t="s">
        <v>163</v>
      </c>
      <c r="C105" s="61" t="s">
        <v>235</v>
      </c>
      <c r="D105" s="61" t="s">
        <v>647</v>
      </c>
      <c r="E105" s="61" t="s">
        <v>648</v>
      </c>
      <c r="F105" s="61" t="s">
        <v>649</v>
      </c>
      <c r="G105" s="62">
        <v>43830</v>
      </c>
      <c r="H105" s="62">
        <v>42795</v>
      </c>
      <c r="I105" s="61" t="s">
        <v>608</v>
      </c>
      <c r="J105" s="61" t="s">
        <v>239</v>
      </c>
      <c r="K105" s="61" t="s">
        <v>609</v>
      </c>
      <c r="L105" s="62">
        <v>42838</v>
      </c>
      <c r="M105" s="62">
        <v>43791</v>
      </c>
      <c r="N105" s="61" t="s">
        <v>650</v>
      </c>
      <c r="O105" s="63">
        <v>1900637.31</v>
      </c>
      <c r="P105" s="63">
        <v>69.900000000000006</v>
      </c>
      <c r="Q105" s="63">
        <v>2739080.57</v>
      </c>
      <c r="R105" s="63">
        <v>1900637.31</v>
      </c>
      <c r="S105" s="63">
        <v>838443.26</v>
      </c>
      <c r="T105" s="63">
        <v>2719080.57</v>
      </c>
    </row>
    <row r="106" spans="1:20" ht="180" hidden="1" x14ac:dyDescent="0.25">
      <c r="A106" s="64" t="s">
        <v>179</v>
      </c>
      <c r="B106" s="61" t="s">
        <v>163</v>
      </c>
      <c r="C106" s="61" t="s">
        <v>235</v>
      </c>
      <c r="D106" s="61" t="s">
        <v>651</v>
      </c>
      <c r="E106" s="61" t="s">
        <v>652</v>
      </c>
      <c r="F106" s="61" t="s">
        <v>653</v>
      </c>
      <c r="G106" s="62">
        <v>43830</v>
      </c>
      <c r="H106" s="62">
        <v>42583</v>
      </c>
      <c r="I106" s="61" t="s">
        <v>608</v>
      </c>
      <c r="J106" s="61" t="s">
        <v>239</v>
      </c>
      <c r="K106" s="61" t="s">
        <v>609</v>
      </c>
      <c r="L106" s="62">
        <v>42822</v>
      </c>
      <c r="M106" s="62">
        <v>43385</v>
      </c>
      <c r="N106" s="61" t="s">
        <v>638</v>
      </c>
      <c r="O106" s="63">
        <v>2599658.52</v>
      </c>
      <c r="P106" s="63">
        <v>68.23</v>
      </c>
      <c r="Q106" s="63">
        <v>3881314.03</v>
      </c>
      <c r="R106" s="63">
        <v>2599658.52</v>
      </c>
      <c r="S106" s="63">
        <v>1281655.51</v>
      </c>
      <c r="T106" s="63">
        <v>3810140</v>
      </c>
    </row>
    <row r="107" spans="1:20" ht="101.25" hidden="1" x14ac:dyDescent="0.25">
      <c r="A107" s="64" t="s">
        <v>179</v>
      </c>
      <c r="B107" s="61" t="s">
        <v>163</v>
      </c>
      <c r="C107" s="61" t="s">
        <v>235</v>
      </c>
      <c r="D107" s="61" t="s">
        <v>654</v>
      </c>
      <c r="E107" s="61" t="s">
        <v>655</v>
      </c>
      <c r="F107" s="61" t="s">
        <v>656</v>
      </c>
      <c r="G107" s="62">
        <v>43555</v>
      </c>
      <c r="H107" s="62">
        <v>42826</v>
      </c>
      <c r="I107" s="61" t="s">
        <v>608</v>
      </c>
      <c r="J107" s="61" t="s">
        <v>239</v>
      </c>
      <c r="K107" s="61" t="s">
        <v>609</v>
      </c>
      <c r="L107" s="62">
        <v>42817</v>
      </c>
      <c r="M107" s="62">
        <v>43658</v>
      </c>
      <c r="N107" s="61" t="s">
        <v>657</v>
      </c>
      <c r="O107" s="63">
        <v>2432154.7799999998</v>
      </c>
      <c r="P107" s="63">
        <v>79</v>
      </c>
      <c r="Q107" s="63">
        <v>3086273.67</v>
      </c>
      <c r="R107" s="63">
        <v>2432154.7799999998</v>
      </c>
      <c r="S107" s="63">
        <v>654118.89</v>
      </c>
      <c r="T107" s="63">
        <v>3078676.96</v>
      </c>
    </row>
    <row r="108" spans="1:20" ht="180" hidden="1" x14ac:dyDescent="0.25">
      <c r="A108" s="64" t="s">
        <v>179</v>
      </c>
      <c r="B108" s="61" t="s">
        <v>163</v>
      </c>
      <c r="C108" s="61" t="s">
        <v>235</v>
      </c>
      <c r="D108" s="61" t="s">
        <v>658</v>
      </c>
      <c r="E108" s="61" t="s">
        <v>659</v>
      </c>
      <c r="F108" s="61" t="s">
        <v>660</v>
      </c>
      <c r="G108" s="62">
        <v>43373</v>
      </c>
      <c r="H108" s="62">
        <v>42491</v>
      </c>
      <c r="I108" s="61" t="s">
        <v>608</v>
      </c>
      <c r="J108" s="61" t="s">
        <v>239</v>
      </c>
      <c r="K108" s="61" t="s">
        <v>609</v>
      </c>
      <c r="L108" s="62">
        <v>42818</v>
      </c>
      <c r="M108" s="62">
        <v>43559</v>
      </c>
      <c r="N108" s="61" t="s">
        <v>661</v>
      </c>
      <c r="O108" s="63">
        <v>2419995.5099999998</v>
      </c>
      <c r="P108" s="63">
        <v>80</v>
      </c>
      <c r="Q108" s="63">
        <v>3027454.39</v>
      </c>
      <c r="R108" s="63">
        <v>2419995.5099999998</v>
      </c>
      <c r="S108" s="63">
        <v>607458.88</v>
      </c>
      <c r="T108" s="63">
        <v>3024994.39</v>
      </c>
    </row>
    <row r="109" spans="1:20" ht="168.75" hidden="1" x14ac:dyDescent="0.25">
      <c r="A109" s="64" t="s">
        <v>179</v>
      </c>
      <c r="B109" s="61" t="s">
        <v>163</v>
      </c>
      <c r="C109" s="61" t="s">
        <v>235</v>
      </c>
      <c r="D109" s="61" t="s">
        <v>662</v>
      </c>
      <c r="E109" s="61" t="s">
        <v>663</v>
      </c>
      <c r="F109" s="61" t="s">
        <v>664</v>
      </c>
      <c r="G109" s="62">
        <v>43465</v>
      </c>
      <c r="H109" s="62">
        <v>42736</v>
      </c>
      <c r="I109" s="61" t="s">
        <v>608</v>
      </c>
      <c r="J109" s="61" t="s">
        <v>239</v>
      </c>
      <c r="K109" s="61" t="s">
        <v>609</v>
      </c>
      <c r="L109" s="62">
        <v>42859</v>
      </c>
      <c r="M109" s="62">
        <v>43060</v>
      </c>
      <c r="N109" s="61" t="s">
        <v>665</v>
      </c>
      <c r="O109" s="63">
        <v>334906.46999999997</v>
      </c>
      <c r="P109" s="63">
        <v>69.900000000000006</v>
      </c>
      <c r="Q109" s="63">
        <v>479122.29</v>
      </c>
      <c r="R109" s="63">
        <v>334906.46999999997</v>
      </c>
      <c r="S109" s="63">
        <v>144215.82</v>
      </c>
      <c r="T109" s="63">
        <v>479122.29</v>
      </c>
    </row>
    <row r="110" spans="1:20" ht="180" hidden="1" x14ac:dyDescent="0.25">
      <c r="A110" s="64" t="s">
        <v>179</v>
      </c>
      <c r="B110" s="61" t="s">
        <v>163</v>
      </c>
      <c r="C110" s="61" t="s">
        <v>235</v>
      </c>
      <c r="D110" s="61" t="s">
        <v>666</v>
      </c>
      <c r="E110" s="61" t="s">
        <v>667</v>
      </c>
      <c r="F110" s="61" t="s">
        <v>668</v>
      </c>
      <c r="G110" s="62">
        <v>43585</v>
      </c>
      <c r="H110" s="62">
        <v>42552</v>
      </c>
      <c r="I110" s="61" t="s">
        <v>608</v>
      </c>
      <c r="J110" s="61" t="s">
        <v>239</v>
      </c>
      <c r="K110" s="61" t="s">
        <v>609</v>
      </c>
      <c r="L110" s="62">
        <v>42825</v>
      </c>
      <c r="M110" s="62">
        <v>42825</v>
      </c>
      <c r="N110" s="61" t="s">
        <v>669</v>
      </c>
      <c r="O110" s="63">
        <v>2039441.6</v>
      </c>
      <c r="P110" s="63">
        <v>80</v>
      </c>
      <c r="Q110" s="63">
        <v>2689630</v>
      </c>
      <c r="R110" s="63">
        <v>2039441.6</v>
      </c>
      <c r="S110" s="63">
        <v>650188.4</v>
      </c>
      <c r="T110" s="63">
        <v>2549302</v>
      </c>
    </row>
    <row r="111" spans="1:20" ht="168.75" hidden="1" x14ac:dyDescent="0.25">
      <c r="A111" s="64" t="s">
        <v>179</v>
      </c>
      <c r="B111" s="61" t="s">
        <v>163</v>
      </c>
      <c r="C111" s="61" t="s">
        <v>235</v>
      </c>
      <c r="D111" s="61" t="s">
        <v>670</v>
      </c>
      <c r="E111" s="61" t="s">
        <v>671</v>
      </c>
      <c r="F111" s="61" t="s">
        <v>672</v>
      </c>
      <c r="G111" s="62">
        <v>43830</v>
      </c>
      <c r="H111" s="62">
        <v>42826</v>
      </c>
      <c r="I111" s="61" t="s">
        <v>608</v>
      </c>
      <c r="J111" s="61" t="s">
        <v>239</v>
      </c>
      <c r="K111" s="61" t="s">
        <v>609</v>
      </c>
      <c r="L111" s="62">
        <v>42832</v>
      </c>
      <c r="M111" s="62">
        <v>43747</v>
      </c>
      <c r="N111" s="61" t="s">
        <v>673</v>
      </c>
      <c r="O111" s="63">
        <v>1227616.54</v>
      </c>
      <c r="P111" s="63">
        <v>79</v>
      </c>
      <c r="Q111" s="63">
        <v>1553945</v>
      </c>
      <c r="R111" s="63">
        <v>1227616.54</v>
      </c>
      <c r="S111" s="63">
        <v>326328.46000000002</v>
      </c>
      <c r="T111" s="63">
        <v>1553945</v>
      </c>
    </row>
    <row r="112" spans="1:20" ht="180" hidden="1" x14ac:dyDescent="0.25">
      <c r="A112" s="64" t="s">
        <v>179</v>
      </c>
      <c r="B112" s="61" t="s">
        <v>163</v>
      </c>
      <c r="C112" s="61" t="s">
        <v>235</v>
      </c>
      <c r="D112" s="61" t="s">
        <v>674</v>
      </c>
      <c r="E112" s="61" t="s">
        <v>675</v>
      </c>
      <c r="F112" s="61" t="s">
        <v>676</v>
      </c>
      <c r="G112" s="62">
        <v>43190</v>
      </c>
      <c r="H112" s="62">
        <v>42737</v>
      </c>
      <c r="I112" s="61" t="s">
        <v>608</v>
      </c>
      <c r="J112" s="61" t="s">
        <v>239</v>
      </c>
      <c r="K112" s="61" t="s">
        <v>609</v>
      </c>
      <c r="L112" s="62">
        <v>42831</v>
      </c>
      <c r="M112" s="62">
        <v>43146</v>
      </c>
      <c r="N112" s="61" t="s">
        <v>677</v>
      </c>
      <c r="O112" s="63">
        <v>1275850</v>
      </c>
      <c r="P112" s="63">
        <v>39.5</v>
      </c>
      <c r="Q112" s="63">
        <v>1629750</v>
      </c>
      <c r="R112" s="63">
        <v>1275850</v>
      </c>
      <c r="S112" s="63">
        <v>353900</v>
      </c>
      <c r="T112" s="63">
        <v>1615000</v>
      </c>
    </row>
    <row r="113" spans="1:20" ht="180" hidden="1" x14ac:dyDescent="0.25">
      <c r="A113" s="64" t="s">
        <v>179</v>
      </c>
      <c r="B113" s="61" t="s">
        <v>163</v>
      </c>
      <c r="C113" s="61" t="s">
        <v>235</v>
      </c>
      <c r="D113" s="61" t="s">
        <v>678</v>
      </c>
      <c r="E113" s="61" t="s">
        <v>679</v>
      </c>
      <c r="F113" s="61" t="s">
        <v>680</v>
      </c>
      <c r="G113" s="62">
        <v>43646</v>
      </c>
      <c r="H113" s="62">
        <v>42737</v>
      </c>
      <c r="I113" s="61" t="s">
        <v>113</v>
      </c>
      <c r="J113" s="61" t="s">
        <v>239</v>
      </c>
      <c r="K113" s="61" t="s">
        <v>240</v>
      </c>
      <c r="L113" s="62">
        <v>42923</v>
      </c>
      <c r="M113" s="62">
        <v>43545</v>
      </c>
      <c r="N113" s="61" t="s">
        <v>681</v>
      </c>
      <c r="O113" s="63">
        <v>1997048</v>
      </c>
      <c r="P113" s="63">
        <v>80</v>
      </c>
      <c r="Q113" s="63">
        <v>2496310</v>
      </c>
      <c r="R113" s="63">
        <v>1997048</v>
      </c>
      <c r="S113" s="63">
        <v>499262</v>
      </c>
      <c r="T113" s="63">
        <v>2496310</v>
      </c>
    </row>
    <row r="114" spans="1:20" ht="180" hidden="1" x14ac:dyDescent="0.25">
      <c r="A114" s="64" t="s">
        <v>179</v>
      </c>
      <c r="B114" s="61" t="s">
        <v>163</v>
      </c>
      <c r="C114" s="61" t="s">
        <v>235</v>
      </c>
      <c r="D114" s="61" t="s">
        <v>682</v>
      </c>
      <c r="E114" s="61" t="s">
        <v>683</v>
      </c>
      <c r="F114" s="61" t="s">
        <v>684</v>
      </c>
      <c r="G114" s="62">
        <v>43799</v>
      </c>
      <c r="H114" s="62">
        <v>42737</v>
      </c>
      <c r="I114" s="61" t="s">
        <v>113</v>
      </c>
      <c r="J114" s="61" t="s">
        <v>239</v>
      </c>
      <c r="K114" s="61" t="s">
        <v>240</v>
      </c>
      <c r="L114" s="62">
        <v>42898</v>
      </c>
      <c r="M114" s="62">
        <v>43766</v>
      </c>
      <c r="N114" s="61" t="s">
        <v>685</v>
      </c>
      <c r="O114" s="63">
        <v>4764144</v>
      </c>
      <c r="P114" s="63">
        <v>80</v>
      </c>
      <c r="Q114" s="63">
        <v>6014731.7999999998</v>
      </c>
      <c r="R114" s="63">
        <v>4764144</v>
      </c>
      <c r="S114" s="63">
        <v>1250587.8</v>
      </c>
      <c r="T114" s="63">
        <v>5955180</v>
      </c>
    </row>
    <row r="115" spans="1:20" ht="180" hidden="1" x14ac:dyDescent="0.25">
      <c r="A115" s="64" t="s">
        <v>179</v>
      </c>
      <c r="B115" s="61" t="s">
        <v>163</v>
      </c>
      <c r="C115" s="61" t="s">
        <v>235</v>
      </c>
      <c r="D115" s="61" t="s">
        <v>686</v>
      </c>
      <c r="E115" s="61" t="s">
        <v>687</v>
      </c>
      <c r="F115" s="61" t="s">
        <v>684</v>
      </c>
      <c r="G115" s="62">
        <v>43982</v>
      </c>
      <c r="H115" s="62">
        <v>42737</v>
      </c>
      <c r="I115" s="61" t="s">
        <v>113</v>
      </c>
      <c r="J115" s="61" t="s">
        <v>239</v>
      </c>
      <c r="K115" s="61" t="s">
        <v>240</v>
      </c>
      <c r="L115" s="62">
        <v>42923</v>
      </c>
      <c r="M115" s="62">
        <v>43566</v>
      </c>
      <c r="N115" s="61" t="s">
        <v>688</v>
      </c>
      <c r="O115" s="63">
        <v>8995872</v>
      </c>
      <c r="P115" s="63">
        <v>80</v>
      </c>
      <c r="Q115" s="63">
        <v>11358424.18</v>
      </c>
      <c r="R115" s="63">
        <v>8995872</v>
      </c>
      <c r="S115" s="63">
        <v>2362552.1800000002</v>
      </c>
      <c r="T115" s="63">
        <v>11244840</v>
      </c>
    </row>
    <row r="116" spans="1:20" ht="180" hidden="1" x14ac:dyDescent="0.25">
      <c r="A116" s="64" t="s">
        <v>179</v>
      </c>
      <c r="B116" s="61" t="s">
        <v>163</v>
      </c>
      <c r="C116" s="61" t="s">
        <v>235</v>
      </c>
      <c r="D116" s="61" t="s">
        <v>689</v>
      </c>
      <c r="E116" s="61" t="s">
        <v>690</v>
      </c>
      <c r="F116" s="61" t="s">
        <v>691</v>
      </c>
      <c r="G116" s="62">
        <v>43830</v>
      </c>
      <c r="H116" s="62">
        <v>42737</v>
      </c>
      <c r="I116" s="61" t="s">
        <v>113</v>
      </c>
      <c r="J116" s="61" t="s">
        <v>239</v>
      </c>
      <c r="K116" s="61" t="s">
        <v>240</v>
      </c>
      <c r="L116" s="62">
        <v>42926</v>
      </c>
      <c r="M116" s="62">
        <v>43768</v>
      </c>
      <c r="N116" s="61" t="s">
        <v>692</v>
      </c>
      <c r="O116" s="63">
        <v>3547080</v>
      </c>
      <c r="P116" s="63">
        <v>80</v>
      </c>
      <c r="Q116" s="63">
        <v>4773855.9000000004</v>
      </c>
      <c r="R116" s="63">
        <v>3547080</v>
      </c>
      <c r="S116" s="63">
        <v>1226775.8999999999</v>
      </c>
      <c r="T116" s="63">
        <v>4433850</v>
      </c>
    </row>
    <row r="117" spans="1:20" ht="168.75" hidden="1" x14ac:dyDescent="0.25">
      <c r="A117" s="64" t="s">
        <v>179</v>
      </c>
      <c r="B117" s="61" t="s">
        <v>163</v>
      </c>
      <c r="C117" s="61" t="s">
        <v>235</v>
      </c>
      <c r="D117" s="61" t="s">
        <v>693</v>
      </c>
      <c r="E117" s="61" t="s">
        <v>694</v>
      </c>
      <c r="F117" s="61" t="s">
        <v>695</v>
      </c>
      <c r="G117" s="62">
        <v>44012</v>
      </c>
      <c r="H117" s="62">
        <v>43344</v>
      </c>
      <c r="I117" s="61" t="s">
        <v>696</v>
      </c>
      <c r="J117" s="61" t="s">
        <v>239</v>
      </c>
      <c r="K117" s="61" t="s">
        <v>697</v>
      </c>
      <c r="L117" s="62">
        <v>43388</v>
      </c>
      <c r="M117" s="62">
        <v>43388</v>
      </c>
      <c r="N117" s="61" t="s">
        <v>426</v>
      </c>
      <c r="O117" s="63">
        <v>4259800</v>
      </c>
      <c r="P117" s="63">
        <v>68.571428571428598</v>
      </c>
      <c r="Q117" s="63">
        <v>5324750</v>
      </c>
      <c r="R117" s="63">
        <v>4259800</v>
      </c>
      <c r="S117" s="63">
        <v>1064950</v>
      </c>
      <c r="T117" s="63">
        <v>5324750</v>
      </c>
    </row>
    <row r="118" spans="1:20" ht="180" hidden="1" x14ac:dyDescent="0.25">
      <c r="A118" s="64" t="s">
        <v>179</v>
      </c>
      <c r="B118" s="61" t="s">
        <v>163</v>
      </c>
      <c r="C118" s="61" t="s">
        <v>235</v>
      </c>
      <c r="D118" s="61" t="s">
        <v>698</v>
      </c>
      <c r="E118" s="61" t="s">
        <v>699</v>
      </c>
      <c r="F118" s="61" t="s">
        <v>700</v>
      </c>
      <c r="G118" s="62">
        <v>44012</v>
      </c>
      <c r="H118" s="62">
        <v>43346</v>
      </c>
      <c r="I118" s="61" t="s">
        <v>701</v>
      </c>
      <c r="J118" s="61" t="s">
        <v>239</v>
      </c>
      <c r="K118" s="61" t="s">
        <v>697</v>
      </c>
      <c r="L118" s="62">
        <v>43388</v>
      </c>
      <c r="M118" s="62">
        <v>43388</v>
      </c>
      <c r="N118" s="61" t="s">
        <v>426</v>
      </c>
      <c r="O118" s="63">
        <v>8519600</v>
      </c>
      <c r="P118" s="63">
        <v>73.3333333333333</v>
      </c>
      <c r="Q118" s="63">
        <v>10649500</v>
      </c>
      <c r="R118" s="63">
        <v>8519600</v>
      </c>
      <c r="S118" s="63">
        <v>2129900</v>
      </c>
      <c r="T118" s="63">
        <v>10649500</v>
      </c>
    </row>
    <row r="119" spans="1:20" ht="180" hidden="1" x14ac:dyDescent="0.25">
      <c r="A119" s="64" t="s">
        <v>179</v>
      </c>
      <c r="B119" s="61" t="s">
        <v>163</v>
      </c>
      <c r="C119" s="61" t="s">
        <v>235</v>
      </c>
      <c r="D119" s="61" t="s">
        <v>702</v>
      </c>
      <c r="E119" s="61" t="s">
        <v>703</v>
      </c>
      <c r="F119" s="61" t="s">
        <v>704</v>
      </c>
      <c r="G119" s="62">
        <v>43982</v>
      </c>
      <c r="H119" s="62">
        <v>43221</v>
      </c>
      <c r="I119" s="61" t="s">
        <v>701</v>
      </c>
      <c r="J119" s="61" t="s">
        <v>239</v>
      </c>
      <c r="K119" s="61" t="s">
        <v>697</v>
      </c>
      <c r="L119" s="62">
        <v>43523</v>
      </c>
      <c r="M119" s="62">
        <v>43523</v>
      </c>
      <c r="N119" s="61" t="s">
        <v>705</v>
      </c>
      <c r="O119" s="63">
        <v>2888040</v>
      </c>
      <c r="P119" s="63">
        <v>80</v>
      </c>
      <c r="Q119" s="63">
        <v>3612510</v>
      </c>
      <c r="R119" s="63">
        <v>2888040</v>
      </c>
      <c r="S119" s="63">
        <v>724470</v>
      </c>
      <c r="T119" s="63">
        <v>3610050</v>
      </c>
    </row>
    <row r="120" spans="1:20" ht="180" hidden="1" x14ac:dyDescent="0.25">
      <c r="A120" s="64" t="s">
        <v>179</v>
      </c>
      <c r="B120" s="61" t="s">
        <v>163</v>
      </c>
      <c r="C120" s="61" t="s">
        <v>235</v>
      </c>
      <c r="D120" s="61" t="s">
        <v>706</v>
      </c>
      <c r="E120" s="61" t="s">
        <v>707</v>
      </c>
      <c r="F120" s="61" t="s">
        <v>708</v>
      </c>
      <c r="G120" s="62">
        <v>43830</v>
      </c>
      <c r="H120" s="62">
        <v>43313</v>
      </c>
      <c r="I120" s="61" t="s">
        <v>696</v>
      </c>
      <c r="J120" s="61" t="s">
        <v>239</v>
      </c>
      <c r="K120" s="61" t="s">
        <v>697</v>
      </c>
      <c r="L120" s="62">
        <v>43346</v>
      </c>
      <c r="M120" s="62">
        <v>43346</v>
      </c>
      <c r="N120" s="61" t="s">
        <v>709</v>
      </c>
      <c r="O120" s="63">
        <v>1701280</v>
      </c>
      <c r="P120" s="63">
        <v>74.285714285714306</v>
      </c>
      <c r="Q120" s="63">
        <v>2126600</v>
      </c>
      <c r="R120" s="63">
        <v>1701280</v>
      </c>
      <c r="S120" s="63">
        <v>425320</v>
      </c>
      <c r="T120" s="63">
        <v>2126600</v>
      </c>
    </row>
    <row r="121" spans="1:20" ht="168.75" hidden="1" x14ac:dyDescent="0.25">
      <c r="A121" s="64" t="s">
        <v>179</v>
      </c>
      <c r="B121" s="61" t="s">
        <v>163</v>
      </c>
      <c r="C121" s="61" t="s">
        <v>235</v>
      </c>
      <c r="D121" s="61" t="s">
        <v>710</v>
      </c>
      <c r="E121" s="61" t="s">
        <v>711</v>
      </c>
      <c r="F121" s="61" t="s">
        <v>712</v>
      </c>
      <c r="G121" s="62">
        <v>44012</v>
      </c>
      <c r="H121" s="62">
        <v>43497</v>
      </c>
      <c r="I121" s="61" t="s">
        <v>216</v>
      </c>
      <c r="J121" s="61" t="s">
        <v>239</v>
      </c>
      <c r="K121" s="61" t="s">
        <v>240</v>
      </c>
      <c r="L121" s="62">
        <v>43746</v>
      </c>
      <c r="M121" s="62">
        <v>43783</v>
      </c>
      <c r="N121" s="61" t="s">
        <v>713</v>
      </c>
      <c r="O121" s="63">
        <v>1180308</v>
      </c>
      <c r="P121" s="63">
        <v>80</v>
      </c>
      <c r="Q121" s="63">
        <v>1475385</v>
      </c>
      <c r="R121" s="63">
        <v>1180308</v>
      </c>
      <c r="S121" s="63">
        <v>295077</v>
      </c>
      <c r="T121" s="63">
        <v>1475385</v>
      </c>
    </row>
    <row r="122" spans="1:20" ht="180" hidden="1" x14ac:dyDescent="0.25">
      <c r="A122" s="64" t="s">
        <v>179</v>
      </c>
      <c r="B122" s="61" t="s">
        <v>163</v>
      </c>
      <c r="C122" s="61" t="s">
        <v>235</v>
      </c>
      <c r="D122" s="61" t="s">
        <v>714</v>
      </c>
      <c r="E122" s="61" t="s">
        <v>715</v>
      </c>
      <c r="F122" s="61" t="s">
        <v>716</v>
      </c>
      <c r="G122" s="62">
        <v>44742</v>
      </c>
      <c r="H122" s="62">
        <v>43465</v>
      </c>
      <c r="I122" s="61" t="s">
        <v>216</v>
      </c>
      <c r="J122" s="61" t="s">
        <v>239</v>
      </c>
      <c r="K122" s="61" t="s">
        <v>240</v>
      </c>
      <c r="L122" s="62">
        <v>43747</v>
      </c>
      <c r="M122" s="62">
        <v>43747</v>
      </c>
      <c r="N122" s="61" t="s">
        <v>717</v>
      </c>
      <c r="O122" s="63">
        <v>34085327.969999999</v>
      </c>
      <c r="P122" s="63">
        <v>50</v>
      </c>
      <c r="Q122" s="63">
        <v>42606659.969999999</v>
      </c>
      <c r="R122" s="63">
        <v>34085327.969999999</v>
      </c>
      <c r="S122" s="63">
        <v>8521332</v>
      </c>
      <c r="T122" s="63">
        <v>42606659.969999999</v>
      </c>
    </row>
    <row r="123" spans="1:20" ht="180" hidden="1" x14ac:dyDescent="0.25">
      <c r="A123" s="64" t="s">
        <v>179</v>
      </c>
      <c r="B123" s="61" t="s">
        <v>163</v>
      </c>
      <c r="C123" s="61" t="s">
        <v>235</v>
      </c>
      <c r="D123" s="61" t="s">
        <v>718</v>
      </c>
      <c r="E123" s="61" t="s">
        <v>719</v>
      </c>
      <c r="F123" s="61" t="s">
        <v>720</v>
      </c>
      <c r="G123" s="62">
        <v>44377</v>
      </c>
      <c r="H123" s="62">
        <v>43724</v>
      </c>
      <c r="I123" s="61" t="s">
        <v>216</v>
      </c>
      <c r="J123" s="61" t="s">
        <v>239</v>
      </c>
      <c r="K123" s="61" t="s">
        <v>240</v>
      </c>
      <c r="L123" s="62">
        <v>43747</v>
      </c>
      <c r="M123" s="62">
        <v>43747</v>
      </c>
      <c r="N123" s="61" t="s">
        <v>685</v>
      </c>
      <c r="O123" s="63">
        <v>2245980</v>
      </c>
      <c r="P123" s="63">
        <v>80</v>
      </c>
      <c r="Q123" s="63">
        <v>2807475</v>
      </c>
      <c r="R123" s="63">
        <v>2245980</v>
      </c>
      <c r="S123" s="63">
        <v>561495</v>
      </c>
      <c r="T123" s="63">
        <v>2807475</v>
      </c>
    </row>
    <row r="124" spans="1:20" ht="146.25" hidden="1" x14ac:dyDescent="0.25">
      <c r="A124" s="64" t="s">
        <v>179</v>
      </c>
      <c r="B124" s="61" t="s">
        <v>163</v>
      </c>
      <c r="C124" s="61" t="s">
        <v>235</v>
      </c>
      <c r="D124" s="61" t="s">
        <v>721</v>
      </c>
      <c r="E124" s="61" t="s">
        <v>722</v>
      </c>
      <c r="F124" s="61" t="s">
        <v>723</v>
      </c>
      <c r="G124" s="62">
        <v>44196</v>
      </c>
      <c r="H124" s="62">
        <v>43626</v>
      </c>
      <c r="I124" s="61" t="s">
        <v>724</v>
      </c>
      <c r="J124" s="61" t="s">
        <v>239</v>
      </c>
      <c r="K124" s="61" t="s">
        <v>266</v>
      </c>
      <c r="L124" s="62">
        <v>43815</v>
      </c>
      <c r="M124" s="62">
        <v>43815</v>
      </c>
      <c r="N124" s="61" t="s">
        <v>725</v>
      </c>
      <c r="O124" s="63">
        <v>837876</v>
      </c>
      <c r="P124" s="63">
        <v>80</v>
      </c>
      <c r="Q124" s="63">
        <v>1055955</v>
      </c>
      <c r="R124" s="63">
        <v>837876</v>
      </c>
      <c r="S124" s="63">
        <v>218079</v>
      </c>
      <c r="T124" s="63">
        <v>1047345</v>
      </c>
    </row>
    <row r="125" spans="1:20" ht="168.75" hidden="1" x14ac:dyDescent="0.25">
      <c r="A125" s="64" t="s">
        <v>179</v>
      </c>
      <c r="B125" s="61" t="s">
        <v>163</v>
      </c>
      <c r="C125" s="61" t="s">
        <v>235</v>
      </c>
      <c r="D125" s="61" t="s">
        <v>726</v>
      </c>
      <c r="E125" s="61" t="s">
        <v>727</v>
      </c>
      <c r="F125" s="61" t="s">
        <v>728</v>
      </c>
      <c r="G125" s="62">
        <v>44377</v>
      </c>
      <c r="H125" s="62">
        <v>43671</v>
      </c>
      <c r="I125" s="61" t="s">
        <v>724</v>
      </c>
      <c r="J125" s="61" t="s">
        <v>239</v>
      </c>
      <c r="K125" s="61" t="s">
        <v>266</v>
      </c>
      <c r="L125" s="62">
        <v>43815</v>
      </c>
      <c r="M125" s="62">
        <v>43815</v>
      </c>
      <c r="N125" s="61" t="s">
        <v>729</v>
      </c>
      <c r="O125" s="63">
        <v>607226.4</v>
      </c>
      <c r="P125" s="63">
        <v>80</v>
      </c>
      <c r="Q125" s="63">
        <v>768381</v>
      </c>
      <c r="R125" s="63">
        <v>607226.4</v>
      </c>
      <c r="S125" s="63">
        <v>161154.6</v>
      </c>
      <c r="T125" s="63">
        <v>759033</v>
      </c>
    </row>
    <row r="126" spans="1:20" ht="168.75" hidden="1" x14ac:dyDescent="0.25">
      <c r="A126" s="64" t="s">
        <v>179</v>
      </c>
      <c r="B126" s="61" t="s">
        <v>163</v>
      </c>
      <c r="C126" s="61" t="s">
        <v>235</v>
      </c>
      <c r="D126" s="61" t="s">
        <v>730</v>
      </c>
      <c r="E126" s="61" t="s">
        <v>731</v>
      </c>
      <c r="F126" s="61" t="s">
        <v>732</v>
      </c>
      <c r="G126" s="62">
        <v>44196</v>
      </c>
      <c r="H126" s="62">
        <v>43647</v>
      </c>
      <c r="I126" s="61" t="s">
        <v>724</v>
      </c>
      <c r="J126" s="61" t="s">
        <v>239</v>
      </c>
      <c r="K126" s="61" t="s">
        <v>266</v>
      </c>
      <c r="L126" s="62">
        <v>43815</v>
      </c>
      <c r="M126" s="62">
        <v>43815</v>
      </c>
      <c r="N126" s="61" t="s">
        <v>733</v>
      </c>
      <c r="O126" s="63">
        <v>1508800</v>
      </c>
      <c r="P126" s="63">
        <v>80</v>
      </c>
      <c r="Q126" s="63">
        <v>2319780</v>
      </c>
      <c r="R126" s="63">
        <v>1508800</v>
      </c>
      <c r="S126" s="63">
        <v>810980</v>
      </c>
      <c r="T126" s="63">
        <v>1886000</v>
      </c>
    </row>
    <row r="127" spans="1:20" ht="180" hidden="1" x14ac:dyDescent="0.25">
      <c r="A127" s="64" t="s">
        <v>179</v>
      </c>
      <c r="B127" s="61" t="s">
        <v>162</v>
      </c>
      <c r="C127" s="61" t="s">
        <v>235</v>
      </c>
      <c r="D127" s="61" t="s">
        <v>734</v>
      </c>
      <c r="E127" s="61" t="s">
        <v>735</v>
      </c>
      <c r="F127" s="61" t="s">
        <v>736</v>
      </c>
      <c r="G127" s="62">
        <v>44925</v>
      </c>
      <c r="H127" s="62">
        <v>42552</v>
      </c>
      <c r="I127" s="61" t="s">
        <v>737</v>
      </c>
      <c r="J127" s="61" t="s">
        <v>738</v>
      </c>
      <c r="K127" s="61" t="s">
        <v>266</v>
      </c>
      <c r="L127" s="62">
        <v>43007</v>
      </c>
      <c r="M127" s="62">
        <v>43241</v>
      </c>
      <c r="N127" s="61" t="s">
        <v>422</v>
      </c>
      <c r="O127" s="63">
        <v>56474081.039999999</v>
      </c>
      <c r="P127" s="63">
        <v>80</v>
      </c>
      <c r="Q127" s="63">
        <v>70592601.310000002</v>
      </c>
      <c r="R127" s="63">
        <v>56474081.039999999</v>
      </c>
      <c r="S127" s="63">
        <v>14118520.27</v>
      </c>
      <c r="T127" s="63">
        <v>70592601.310000002</v>
      </c>
    </row>
    <row r="128" spans="1:20" ht="168.75" hidden="1" x14ac:dyDescent="0.25">
      <c r="A128" s="64" t="s">
        <v>179</v>
      </c>
      <c r="B128" s="61" t="s">
        <v>162</v>
      </c>
      <c r="C128" s="61" t="s">
        <v>235</v>
      </c>
      <c r="D128" s="61" t="s">
        <v>739</v>
      </c>
      <c r="E128" s="61" t="s">
        <v>740</v>
      </c>
      <c r="F128" s="61" t="s">
        <v>741</v>
      </c>
      <c r="G128" s="62">
        <v>44926</v>
      </c>
      <c r="H128" s="62">
        <v>42370</v>
      </c>
      <c r="I128" s="61" t="s">
        <v>742</v>
      </c>
      <c r="J128" s="61" t="s">
        <v>738</v>
      </c>
      <c r="K128" s="61" t="s">
        <v>240</v>
      </c>
      <c r="L128" s="62">
        <v>43312</v>
      </c>
      <c r="M128" s="62">
        <v>43312</v>
      </c>
      <c r="N128" s="61" t="s">
        <v>422</v>
      </c>
      <c r="O128" s="63">
        <v>20874500</v>
      </c>
      <c r="P128" s="63">
        <v>40</v>
      </c>
      <c r="Q128" s="63">
        <v>26093125</v>
      </c>
      <c r="R128" s="63">
        <v>20874500</v>
      </c>
      <c r="S128" s="63">
        <v>5218625</v>
      </c>
      <c r="T128" s="63">
        <v>26093125</v>
      </c>
    </row>
    <row r="129" spans="1:20" ht="180" hidden="1" x14ac:dyDescent="0.25">
      <c r="A129" s="64" t="s">
        <v>179</v>
      </c>
      <c r="B129" s="61" t="s">
        <v>162</v>
      </c>
      <c r="C129" s="61" t="s">
        <v>235</v>
      </c>
      <c r="D129" s="61" t="s">
        <v>743</v>
      </c>
      <c r="E129" s="61" t="s">
        <v>744</v>
      </c>
      <c r="F129" s="61" t="s">
        <v>745</v>
      </c>
      <c r="G129" s="62">
        <v>44196</v>
      </c>
      <c r="H129" s="62">
        <v>42186</v>
      </c>
      <c r="I129" s="61" t="s">
        <v>746</v>
      </c>
      <c r="J129" s="61" t="s">
        <v>239</v>
      </c>
      <c r="K129" s="61" t="s">
        <v>697</v>
      </c>
      <c r="L129" s="62">
        <v>43399</v>
      </c>
      <c r="M129" s="62">
        <v>43399</v>
      </c>
      <c r="N129" s="61" t="s">
        <v>747</v>
      </c>
      <c r="O129" s="63">
        <v>2978850.72</v>
      </c>
      <c r="P129" s="63">
        <v>80</v>
      </c>
      <c r="Q129" s="63">
        <v>4457712.24</v>
      </c>
      <c r="R129" s="63">
        <v>2978850.72</v>
      </c>
      <c r="S129" s="63">
        <v>1478861.52</v>
      </c>
      <c r="T129" s="63">
        <v>3723563.41</v>
      </c>
    </row>
    <row r="130" spans="1:20" ht="180" hidden="1" x14ac:dyDescent="0.25">
      <c r="A130" s="64" t="s">
        <v>179</v>
      </c>
      <c r="B130" s="61" t="s">
        <v>162</v>
      </c>
      <c r="C130" s="61" t="s">
        <v>235</v>
      </c>
      <c r="D130" s="61" t="s">
        <v>748</v>
      </c>
      <c r="E130" s="61" t="s">
        <v>749</v>
      </c>
      <c r="F130" s="61" t="s">
        <v>750</v>
      </c>
      <c r="G130" s="62">
        <v>43921</v>
      </c>
      <c r="H130" s="62">
        <v>43195</v>
      </c>
      <c r="I130" s="61" t="s">
        <v>141</v>
      </c>
      <c r="J130" s="61" t="s">
        <v>239</v>
      </c>
      <c r="K130" s="61" t="s">
        <v>240</v>
      </c>
      <c r="L130" s="62">
        <v>43781</v>
      </c>
      <c r="M130" s="62">
        <v>43781</v>
      </c>
      <c r="N130" s="61" t="s">
        <v>751</v>
      </c>
      <c r="O130" s="63">
        <v>1520277.6</v>
      </c>
      <c r="P130" s="63">
        <v>80</v>
      </c>
      <c r="Q130" s="63">
        <v>2337426.81</v>
      </c>
      <c r="R130" s="63">
        <v>1520277.6</v>
      </c>
      <c r="S130" s="63">
        <v>817149.21</v>
      </c>
      <c r="T130" s="63">
        <v>1900347</v>
      </c>
    </row>
    <row r="131" spans="1:20" ht="168.75" hidden="1" x14ac:dyDescent="0.25">
      <c r="A131" s="64" t="s">
        <v>179</v>
      </c>
      <c r="B131" s="61" t="s">
        <v>162</v>
      </c>
      <c r="C131" s="61" t="s">
        <v>235</v>
      </c>
      <c r="D131" s="61" t="s">
        <v>752</v>
      </c>
      <c r="E131" s="61" t="s">
        <v>753</v>
      </c>
      <c r="F131" s="61" t="s">
        <v>754</v>
      </c>
      <c r="G131" s="62">
        <v>43921</v>
      </c>
      <c r="H131" s="62">
        <v>43179</v>
      </c>
      <c r="I131" s="61" t="s">
        <v>141</v>
      </c>
      <c r="J131" s="61" t="s">
        <v>239</v>
      </c>
      <c r="K131" s="61" t="s">
        <v>240</v>
      </c>
      <c r="L131" s="62">
        <v>43732</v>
      </c>
      <c r="M131" s="62">
        <v>43796</v>
      </c>
      <c r="N131" s="61" t="s">
        <v>755</v>
      </c>
      <c r="O131" s="63">
        <v>863520</v>
      </c>
      <c r="P131" s="63">
        <v>80</v>
      </c>
      <c r="Q131" s="63">
        <v>1286599.02</v>
      </c>
      <c r="R131" s="63">
        <v>863520</v>
      </c>
      <c r="S131" s="63">
        <v>423079.02</v>
      </c>
      <c r="T131" s="63">
        <v>1079400</v>
      </c>
    </row>
    <row r="132" spans="1:20" ht="180" hidden="1" x14ac:dyDescent="0.25">
      <c r="A132" s="64" t="s">
        <v>179</v>
      </c>
      <c r="B132" s="61" t="s">
        <v>162</v>
      </c>
      <c r="C132" s="61" t="s">
        <v>235</v>
      </c>
      <c r="D132" s="61" t="s">
        <v>756</v>
      </c>
      <c r="E132" s="61" t="s">
        <v>757</v>
      </c>
      <c r="F132" s="61" t="s">
        <v>758</v>
      </c>
      <c r="G132" s="62">
        <v>44012</v>
      </c>
      <c r="H132" s="62">
        <v>43185</v>
      </c>
      <c r="I132" s="61" t="s">
        <v>746</v>
      </c>
      <c r="J132" s="61" t="s">
        <v>239</v>
      </c>
      <c r="K132" s="61" t="s">
        <v>697</v>
      </c>
      <c r="L132" s="62">
        <v>43396</v>
      </c>
      <c r="M132" s="62">
        <v>43396</v>
      </c>
      <c r="N132" s="61" t="s">
        <v>759</v>
      </c>
      <c r="O132" s="63">
        <v>604581.6</v>
      </c>
      <c r="P132" s="63">
        <v>80</v>
      </c>
      <c r="Q132" s="63">
        <v>930963.64</v>
      </c>
      <c r="R132" s="63">
        <v>604581.6</v>
      </c>
      <c r="S132" s="63">
        <v>326382.03999999998</v>
      </c>
      <c r="T132" s="63">
        <v>755727</v>
      </c>
    </row>
    <row r="133" spans="1:20" ht="180" hidden="1" x14ac:dyDescent="0.25">
      <c r="A133" s="64" t="s">
        <v>179</v>
      </c>
      <c r="B133" s="61" t="s">
        <v>162</v>
      </c>
      <c r="C133" s="61" t="s">
        <v>235</v>
      </c>
      <c r="D133" s="61" t="s">
        <v>760</v>
      </c>
      <c r="E133" s="61" t="s">
        <v>761</v>
      </c>
      <c r="F133" s="61" t="s">
        <v>762</v>
      </c>
      <c r="G133" s="62">
        <v>43830</v>
      </c>
      <c r="H133" s="62">
        <v>42676</v>
      </c>
      <c r="I133" s="61" t="s">
        <v>141</v>
      </c>
      <c r="J133" s="61" t="s">
        <v>239</v>
      </c>
      <c r="K133" s="61" t="s">
        <v>240</v>
      </c>
      <c r="L133" s="62">
        <v>43732</v>
      </c>
      <c r="M133" s="62">
        <v>43732</v>
      </c>
      <c r="N133" s="61" t="s">
        <v>763</v>
      </c>
      <c r="O133" s="63">
        <v>482579.38</v>
      </c>
      <c r="P133" s="63">
        <v>80</v>
      </c>
      <c r="Q133" s="63">
        <v>741965.8</v>
      </c>
      <c r="R133" s="63">
        <v>482579.38</v>
      </c>
      <c r="S133" s="63">
        <v>259386.42</v>
      </c>
      <c r="T133" s="63">
        <v>603224.23</v>
      </c>
    </row>
    <row r="134" spans="1:20" ht="180" hidden="1" x14ac:dyDescent="0.25">
      <c r="A134" s="64" t="s">
        <v>179</v>
      </c>
      <c r="B134" s="61" t="s">
        <v>162</v>
      </c>
      <c r="C134" s="61" t="s">
        <v>235</v>
      </c>
      <c r="D134" s="61" t="s">
        <v>764</v>
      </c>
      <c r="E134" s="61" t="s">
        <v>765</v>
      </c>
      <c r="F134" s="61" t="s">
        <v>766</v>
      </c>
      <c r="G134" s="62">
        <v>44469</v>
      </c>
      <c r="H134" s="62">
        <v>42646</v>
      </c>
      <c r="I134" s="61" t="s">
        <v>746</v>
      </c>
      <c r="J134" s="61" t="s">
        <v>239</v>
      </c>
      <c r="K134" s="61" t="s">
        <v>697</v>
      </c>
      <c r="L134" s="62">
        <v>43438</v>
      </c>
      <c r="M134" s="62">
        <v>43801</v>
      </c>
      <c r="N134" s="61" t="s">
        <v>767</v>
      </c>
      <c r="O134" s="63">
        <v>2262256.44</v>
      </c>
      <c r="P134" s="63">
        <v>40</v>
      </c>
      <c r="Q134" s="63">
        <v>3731775.12</v>
      </c>
      <c r="R134" s="63">
        <v>2262256.44</v>
      </c>
      <c r="S134" s="63">
        <v>1469518.68</v>
      </c>
      <c r="T134" s="63">
        <v>2827820.56</v>
      </c>
    </row>
    <row r="135" spans="1:20" ht="146.25" hidden="1" x14ac:dyDescent="0.25">
      <c r="A135" s="64" t="s">
        <v>179</v>
      </c>
      <c r="B135" s="61" t="s">
        <v>162</v>
      </c>
      <c r="C135" s="61" t="s">
        <v>235</v>
      </c>
      <c r="D135" s="61" t="s">
        <v>768</v>
      </c>
      <c r="E135" s="61" t="s">
        <v>769</v>
      </c>
      <c r="F135" s="61" t="s">
        <v>770</v>
      </c>
      <c r="G135" s="62">
        <v>44012</v>
      </c>
      <c r="H135" s="62">
        <v>43230</v>
      </c>
      <c r="I135" s="61" t="s">
        <v>746</v>
      </c>
      <c r="J135" s="61" t="s">
        <v>239</v>
      </c>
      <c r="K135" s="61" t="s">
        <v>697</v>
      </c>
      <c r="L135" s="62">
        <v>43395</v>
      </c>
      <c r="M135" s="62">
        <v>43395</v>
      </c>
      <c r="N135" s="61" t="s">
        <v>771</v>
      </c>
      <c r="O135" s="63">
        <v>648576</v>
      </c>
      <c r="P135" s="63">
        <v>80</v>
      </c>
      <c r="Q135" s="63">
        <v>997185.6</v>
      </c>
      <c r="R135" s="63">
        <v>648576</v>
      </c>
      <c r="S135" s="63">
        <v>348609.6</v>
      </c>
      <c r="T135" s="63">
        <v>810720</v>
      </c>
    </row>
    <row r="136" spans="1:20" ht="180" hidden="1" x14ac:dyDescent="0.25">
      <c r="A136" s="64" t="s">
        <v>179</v>
      </c>
      <c r="B136" s="61" t="s">
        <v>162</v>
      </c>
      <c r="C136" s="61" t="s">
        <v>235</v>
      </c>
      <c r="D136" s="61" t="s">
        <v>772</v>
      </c>
      <c r="E136" s="61" t="s">
        <v>773</v>
      </c>
      <c r="F136" s="61" t="s">
        <v>774</v>
      </c>
      <c r="G136" s="62">
        <v>44104</v>
      </c>
      <c r="H136" s="62">
        <v>43206</v>
      </c>
      <c r="I136" s="61" t="s">
        <v>746</v>
      </c>
      <c r="J136" s="61" t="s">
        <v>239</v>
      </c>
      <c r="K136" s="61" t="s">
        <v>697</v>
      </c>
      <c r="L136" s="62">
        <v>43486</v>
      </c>
      <c r="M136" s="62">
        <v>43486</v>
      </c>
      <c r="N136" s="61" t="s">
        <v>775</v>
      </c>
      <c r="O136" s="63">
        <v>1252172</v>
      </c>
      <c r="P136" s="63">
        <v>40</v>
      </c>
      <c r="Q136" s="63">
        <v>2016120</v>
      </c>
      <c r="R136" s="63">
        <v>1252172</v>
      </c>
      <c r="S136" s="63">
        <v>763948</v>
      </c>
      <c r="T136" s="63">
        <v>1565215</v>
      </c>
    </row>
    <row r="137" spans="1:20" ht="78.75" hidden="1" x14ac:dyDescent="0.25">
      <c r="A137" s="64" t="s">
        <v>179</v>
      </c>
      <c r="B137" s="61" t="s">
        <v>162</v>
      </c>
      <c r="C137" s="61" t="s">
        <v>235</v>
      </c>
      <c r="D137" s="61" t="s">
        <v>776</v>
      </c>
      <c r="E137" s="61" t="s">
        <v>777</v>
      </c>
      <c r="F137" s="61" t="s">
        <v>778</v>
      </c>
      <c r="G137" s="62">
        <v>44012</v>
      </c>
      <c r="H137" s="62">
        <v>43063</v>
      </c>
      <c r="I137" s="61" t="s">
        <v>746</v>
      </c>
      <c r="J137" s="61" t="s">
        <v>239</v>
      </c>
      <c r="K137" s="61" t="s">
        <v>697</v>
      </c>
      <c r="L137" s="62">
        <v>43413</v>
      </c>
      <c r="M137" s="62">
        <v>43413</v>
      </c>
      <c r="N137" s="61" t="s">
        <v>779</v>
      </c>
      <c r="O137" s="63">
        <v>512768.58</v>
      </c>
      <c r="P137" s="63">
        <v>80</v>
      </c>
      <c r="Q137" s="63">
        <v>788381.7</v>
      </c>
      <c r="R137" s="63">
        <v>512768.58</v>
      </c>
      <c r="S137" s="63">
        <v>275613.12</v>
      </c>
      <c r="T137" s="63">
        <v>640960.73</v>
      </c>
    </row>
    <row r="138" spans="1:20" ht="101.25" hidden="1" x14ac:dyDescent="0.25">
      <c r="A138" s="64" t="s">
        <v>179</v>
      </c>
      <c r="B138" s="61" t="s">
        <v>162</v>
      </c>
      <c r="C138" s="61" t="s">
        <v>235</v>
      </c>
      <c r="D138" s="61" t="s">
        <v>780</v>
      </c>
      <c r="E138" s="61" t="s">
        <v>781</v>
      </c>
      <c r="F138" s="61" t="s">
        <v>782</v>
      </c>
      <c r="G138" s="62">
        <v>44012</v>
      </c>
      <c r="H138" s="62">
        <v>43191</v>
      </c>
      <c r="I138" s="61" t="s">
        <v>746</v>
      </c>
      <c r="J138" s="61" t="s">
        <v>239</v>
      </c>
      <c r="K138" s="61" t="s">
        <v>697</v>
      </c>
      <c r="L138" s="62">
        <v>43399</v>
      </c>
      <c r="M138" s="62">
        <v>43399</v>
      </c>
      <c r="N138" s="61" t="s">
        <v>355</v>
      </c>
      <c r="O138" s="63">
        <v>931120</v>
      </c>
      <c r="P138" s="63">
        <v>40</v>
      </c>
      <c r="Q138" s="63">
        <v>1423777</v>
      </c>
      <c r="R138" s="63">
        <v>931120</v>
      </c>
      <c r="S138" s="63">
        <v>492657</v>
      </c>
      <c r="T138" s="63">
        <v>1163900</v>
      </c>
    </row>
    <row r="139" spans="1:20" ht="180" hidden="1" x14ac:dyDescent="0.25">
      <c r="A139" s="64" t="s">
        <v>179</v>
      </c>
      <c r="B139" s="61" t="s">
        <v>162</v>
      </c>
      <c r="C139" s="61" t="s">
        <v>235</v>
      </c>
      <c r="D139" s="61" t="s">
        <v>783</v>
      </c>
      <c r="E139" s="61" t="s">
        <v>784</v>
      </c>
      <c r="F139" s="61" t="s">
        <v>785</v>
      </c>
      <c r="G139" s="62">
        <v>44439</v>
      </c>
      <c r="H139" s="62">
        <v>43217</v>
      </c>
      <c r="I139" s="61" t="s">
        <v>746</v>
      </c>
      <c r="J139" s="61" t="s">
        <v>239</v>
      </c>
      <c r="K139" s="61" t="s">
        <v>697</v>
      </c>
      <c r="L139" s="62">
        <v>43392</v>
      </c>
      <c r="M139" s="62">
        <v>43797</v>
      </c>
      <c r="N139" s="61" t="s">
        <v>786</v>
      </c>
      <c r="O139" s="63">
        <v>2342400</v>
      </c>
      <c r="P139" s="63">
        <v>80</v>
      </c>
      <c r="Q139" s="63">
        <v>3778570.8</v>
      </c>
      <c r="R139" s="63">
        <v>2342400</v>
      </c>
      <c r="S139" s="63">
        <v>1436170.8</v>
      </c>
      <c r="T139" s="63">
        <v>2928000</v>
      </c>
    </row>
    <row r="140" spans="1:20" ht="135" hidden="1" x14ac:dyDescent="0.25">
      <c r="A140" s="64" t="s">
        <v>179</v>
      </c>
      <c r="B140" s="61" t="s">
        <v>162</v>
      </c>
      <c r="C140" s="61" t="s">
        <v>235</v>
      </c>
      <c r="D140" s="61" t="s">
        <v>787</v>
      </c>
      <c r="E140" s="61" t="s">
        <v>788</v>
      </c>
      <c r="F140" s="61" t="s">
        <v>789</v>
      </c>
      <c r="G140" s="62">
        <v>44104</v>
      </c>
      <c r="H140" s="62">
        <v>43497</v>
      </c>
      <c r="I140" s="61" t="s">
        <v>746</v>
      </c>
      <c r="J140" s="61" t="s">
        <v>239</v>
      </c>
      <c r="K140" s="61" t="s">
        <v>697</v>
      </c>
      <c r="L140" s="62">
        <v>43479</v>
      </c>
      <c r="M140" s="62">
        <v>43479</v>
      </c>
      <c r="N140" s="61" t="s">
        <v>790</v>
      </c>
      <c r="O140" s="63">
        <v>1706923.2</v>
      </c>
      <c r="P140" s="63">
        <v>53.3333333333333</v>
      </c>
      <c r="Q140" s="63">
        <v>2804874.42</v>
      </c>
      <c r="R140" s="63">
        <v>1706923.2</v>
      </c>
      <c r="S140" s="63">
        <v>1097951.22</v>
      </c>
      <c r="T140" s="63">
        <v>2133654</v>
      </c>
    </row>
    <row r="141" spans="1:20" ht="135" hidden="1" x14ac:dyDescent="0.25">
      <c r="A141" s="64" t="s">
        <v>179</v>
      </c>
      <c r="B141" s="61" t="s">
        <v>162</v>
      </c>
      <c r="C141" s="61" t="s">
        <v>235</v>
      </c>
      <c r="D141" s="61" t="s">
        <v>791</v>
      </c>
      <c r="E141" s="61" t="s">
        <v>792</v>
      </c>
      <c r="F141" s="61" t="s">
        <v>793</v>
      </c>
      <c r="G141" s="62">
        <v>43830</v>
      </c>
      <c r="H141" s="62">
        <v>42852</v>
      </c>
      <c r="I141" s="61" t="s">
        <v>141</v>
      </c>
      <c r="J141" s="61" t="s">
        <v>239</v>
      </c>
      <c r="K141" s="61" t="s">
        <v>240</v>
      </c>
      <c r="L141" s="62">
        <v>43746</v>
      </c>
      <c r="M141" s="62">
        <v>43746</v>
      </c>
      <c r="N141" s="61" t="s">
        <v>794</v>
      </c>
      <c r="O141" s="63">
        <v>618225.6</v>
      </c>
      <c r="P141" s="63">
        <v>80</v>
      </c>
      <c r="Q141" s="63">
        <v>950521.86</v>
      </c>
      <c r="R141" s="63">
        <v>618225.6</v>
      </c>
      <c r="S141" s="63">
        <v>332296.26</v>
      </c>
      <c r="T141" s="63">
        <v>772782</v>
      </c>
    </row>
    <row r="142" spans="1:20" ht="168.75" hidden="1" x14ac:dyDescent="0.25">
      <c r="A142" s="64" t="s">
        <v>179</v>
      </c>
      <c r="B142" s="61" t="s">
        <v>162</v>
      </c>
      <c r="C142" s="61" t="s">
        <v>235</v>
      </c>
      <c r="D142" s="61" t="s">
        <v>795</v>
      </c>
      <c r="E142" s="61" t="s">
        <v>796</v>
      </c>
      <c r="F142" s="61" t="s">
        <v>797</v>
      </c>
      <c r="G142" s="62">
        <v>43830</v>
      </c>
      <c r="H142" s="62">
        <v>43466</v>
      </c>
      <c r="I142" s="61" t="s">
        <v>141</v>
      </c>
      <c r="J142" s="61" t="s">
        <v>239</v>
      </c>
      <c r="K142" s="61" t="s">
        <v>240</v>
      </c>
      <c r="L142" s="62">
        <v>43733</v>
      </c>
      <c r="M142" s="62">
        <v>43796</v>
      </c>
      <c r="N142" s="61" t="s">
        <v>798</v>
      </c>
      <c r="O142" s="63">
        <v>769810.4</v>
      </c>
      <c r="P142" s="63">
        <v>80</v>
      </c>
      <c r="Q142" s="63">
        <v>1180612.01</v>
      </c>
      <c r="R142" s="63">
        <v>769810.4</v>
      </c>
      <c r="S142" s="63">
        <v>410801.61</v>
      </c>
      <c r="T142" s="63">
        <v>962263.01</v>
      </c>
    </row>
    <row r="143" spans="1:20" ht="180" hidden="1" x14ac:dyDescent="0.25">
      <c r="A143" s="64" t="s">
        <v>179</v>
      </c>
      <c r="B143" s="61" t="s">
        <v>162</v>
      </c>
      <c r="C143" s="61" t="s">
        <v>235</v>
      </c>
      <c r="D143" s="61" t="s">
        <v>799</v>
      </c>
      <c r="E143" s="61" t="s">
        <v>800</v>
      </c>
      <c r="F143" s="61" t="s">
        <v>801</v>
      </c>
      <c r="G143" s="62">
        <v>44196</v>
      </c>
      <c r="H143" s="62">
        <v>43202</v>
      </c>
      <c r="I143" s="61" t="s">
        <v>141</v>
      </c>
      <c r="J143" s="61" t="s">
        <v>239</v>
      </c>
      <c r="K143" s="61" t="s">
        <v>240</v>
      </c>
      <c r="L143" s="62">
        <v>43398</v>
      </c>
      <c r="M143" s="62">
        <v>43718</v>
      </c>
      <c r="N143" s="61" t="s">
        <v>802</v>
      </c>
      <c r="O143" s="63">
        <v>2433680</v>
      </c>
      <c r="P143" s="63">
        <v>40</v>
      </c>
      <c r="Q143" s="63">
        <v>3741783</v>
      </c>
      <c r="R143" s="63">
        <v>2433680</v>
      </c>
      <c r="S143" s="63">
        <v>1308103</v>
      </c>
      <c r="T143" s="63">
        <v>3042100</v>
      </c>
    </row>
    <row r="144" spans="1:20" ht="146.25" hidden="1" x14ac:dyDescent="0.25">
      <c r="A144" s="64" t="s">
        <v>179</v>
      </c>
      <c r="B144" s="61" t="s">
        <v>162</v>
      </c>
      <c r="C144" s="61" t="s">
        <v>235</v>
      </c>
      <c r="D144" s="61" t="s">
        <v>803</v>
      </c>
      <c r="E144" s="61" t="s">
        <v>804</v>
      </c>
      <c r="F144" s="61" t="s">
        <v>805</v>
      </c>
      <c r="G144" s="62">
        <v>44012</v>
      </c>
      <c r="H144" s="62">
        <v>43220</v>
      </c>
      <c r="I144" s="61" t="s">
        <v>141</v>
      </c>
      <c r="J144" s="61" t="s">
        <v>239</v>
      </c>
      <c r="K144" s="61" t="s">
        <v>240</v>
      </c>
      <c r="L144" s="62">
        <v>43419</v>
      </c>
      <c r="M144" s="62">
        <v>43419</v>
      </c>
      <c r="N144" s="61" t="s">
        <v>806</v>
      </c>
      <c r="O144" s="63">
        <v>1365132</v>
      </c>
      <c r="P144" s="63">
        <v>40</v>
      </c>
      <c r="Q144" s="63">
        <v>2305081.5</v>
      </c>
      <c r="R144" s="63">
        <v>1365132</v>
      </c>
      <c r="S144" s="63">
        <v>939949.5</v>
      </c>
      <c r="T144" s="63">
        <v>1706415</v>
      </c>
    </row>
    <row r="145" spans="1:20" ht="168.75" hidden="1" x14ac:dyDescent="0.25">
      <c r="A145" s="64" t="s">
        <v>179</v>
      </c>
      <c r="B145" s="61" t="s">
        <v>162</v>
      </c>
      <c r="C145" s="61" t="s">
        <v>235</v>
      </c>
      <c r="D145" s="61" t="s">
        <v>807</v>
      </c>
      <c r="E145" s="61" t="s">
        <v>808</v>
      </c>
      <c r="F145" s="61" t="s">
        <v>809</v>
      </c>
      <c r="G145" s="62">
        <v>43830</v>
      </c>
      <c r="H145" s="62">
        <v>43466</v>
      </c>
      <c r="I145" s="61" t="s">
        <v>141</v>
      </c>
      <c r="J145" s="61" t="s">
        <v>239</v>
      </c>
      <c r="K145" s="61" t="s">
        <v>240</v>
      </c>
      <c r="L145" s="62">
        <v>43398</v>
      </c>
      <c r="M145" s="62">
        <v>43398</v>
      </c>
      <c r="N145" s="61" t="s">
        <v>810</v>
      </c>
      <c r="O145" s="63">
        <v>3999292.95</v>
      </c>
      <c r="P145" s="63">
        <v>42.015999999999998</v>
      </c>
      <c r="Q145" s="63">
        <v>11571054.029999999</v>
      </c>
      <c r="R145" s="63">
        <v>3999292.95</v>
      </c>
      <c r="S145" s="63">
        <v>7571761.0800000001</v>
      </c>
      <c r="T145" s="63">
        <v>7614800</v>
      </c>
    </row>
    <row r="146" spans="1:20" ht="180" hidden="1" x14ac:dyDescent="0.25">
      <c r="A146" s="64" t="s">
        <v>179</v>
      </c>
      <c r="B146" s="61" t="s">
        <v>162</v>
      </c>
      <c r="C146" s="61" t="s">
        <v>235</v>
      </c>
      <c r="D146" s="61" t="s">
        <v>811</v>
      </c>
      <c r="E146" s="61" t="s">
        <v>812</v>
      </c>
      <c r="F146" s="61" t="s">
        <v>813</v>
      </c>
      <c r="G146" s="62">
        <v>43921</v>
      </c>
      <c r="H146" s="62">
        <v>43282</v>
      </c>
      <c r="I146" s="61" t="s">
        <v>141</v>
      </c>
      <c r="J146" s="61" t="s">
        <v>239</v>
      </c>
      <c r="K146" s="61" t="s">
        <v>240</v>
      </c>
      <c r="L146" s="62">
        <v>43746</v>
      </c>
      <c r="M146" s="62">
        <v>43746</v>
      </c>
      <c r="N146" s="61" t="s">
        <v>814</v>
      </c>
      <c r="O146" s="63">
        <v>788000</v>
      </c>
      <c r="P146" s="63">
        <v>80</v>
      </c>
      <c r="Q146" s="63">
        <v>1211550</v>
      </c>
      <c r="R146" s="63">
        <v>788000</v>
      </c>
      <c r="S146" s="63">
        <v>423550</v>
      </c>
      <c r="T146" s="63">
        <v>985000</v>
      </c>
    </row>
    <row r="147" spans="1:20" ht="168.75" hidden="1" x14ac:dyDescent="0.25">
      <c r="A147" s="64" t="s">
        <v>174</v>
      </c>
      <c r="B147" s="61" t="s">
        <v>174</v>
      </c>
      <c r="C147" s="61" t="s">
        <v>235</v>
      </c>
      <c r="D147" s="61" t="s">
        <v>815</v>
      </c>
      <c r="E147" s="61" t="s">
        <v>816</v>
      </c>
      <c r="F147" s="61" t="s">
        <v>817</v>
      </c>
      <c r="G147" s="62">
        <v>43830</v>
      </c>
      <c r="H147" s="62">
        <v>42786</v>
      </c>
      <c r="I147" s="61" t="s">
        <v>115</v>
      </c>
      <c r="J147" s="61" t="s">
        <v>239</v>
      </c>
      <c r="K147" s="61" t="s">
        <v>818</v>
      </c>
      <c r="L147" s="62">
        <v>43315</v>
      </c>
      <c r="M147" s="62">
        <v>43662</v>
      </c>
      <c r="N147" s="61" t="s">
        <v>717</v>
      </c>
      <c r="O147" s="63">
        <v>4224438.6900000004</v>
      </c>
      <c r="P147" s="63">
        <v>80</v>
      </c>
      <c r="Q147" s="63">
        <v>5333542.68</v>
      </c>
      <c r="R147" s="63">
        <v>4224438.6900000004</v>
      </c>
      <c r="S147" s="63">
        <v>1109103.99</v>
      </c>
      <c r="T147" s="63">
        <v>5280548.37</v>
      </c>
    </row>
    <row r="148" spans="1:20" ht="180" hidden="1" x14ac:dyDescent="0.25">
      <c r="A148" s="64" t="s">
        <v>174</v>
      </c>
      <c r="B148" s="61" t="s">
        <v>174</v>
      </c>
      <c r="C148" s="61" t="s">
        <v>235</v>
      </c>
      <c r="D148" s="61" t="s">
        <v>819</v>
      </c>
      <c r="E148" s="61" t="s">
        <v>820</v>
      </c>
      <c r="F148" s="61" t="s">
        <v>821</v>
      </c>
      <c r="G148" s="62">
        <v>43631</v>
      </c>
      <c r="H148" s="62">
        <v>42795</v>
      </c>
      <c r="I148" s="61" t="s">
        <v>115</v>
      </c>
      <c r="J148" s="61" t="s">
        <v>239</v>
      </c>
      <c r="K148" s="61" t="s">
        <v>818</v>
      </c>
      <c r="L148" s="62">
        <v>43168</v>
      </c>
      <c r="M148" s="62">
        <v>43691</v>
      </c>
      <c r="N148" s="61" t="s">
        <v>688</v>
      </c>
      <c r="O148" s="63">
        <v>1340514.7</v>
      </c>
      <c r="P148" s="63">
        <v>80</v>
      </c>
      <c r="Q148" s="63">
        <v>1687455.88</v>
      </c>
      <c r="R148" s="63">
        <v>1340514.7</v>
      </c>
      <c r="S148" s="63">
        <v>346941.18</v>
      </c>
      <c r="T148" s="63">
        <v>1675643.38</v>
      </c>
    </row>
    <row r="149" spans="1:20" ht="180" hidden="1" x14ac:dyDescent="0.25">
      <c r="A149" s="64" t="s">
        <v>174</v>
      </c>
      <c r="B149" s="61" t="s">
        <v>174</v>
      </c>
      <c r="C149" s="61" t="s">
        <v>235</v>
      </c>
      <c r="D149" s="61" t="s">
        <v>822</v>
      </c>
      <c r="E149" s="61" t="s">
        <v>823</v>
      </c>
      <c r="F149" s="61" t="s">
        <v>824</v>
      </c>
      <c r="G149" s="62">
        <v>43830</v>
      </c>
      <c r="H149" s="62">
        <v>42705</v>
      </c>
      <c r="I149" s="61" t="s">
        <v>115</v>
      </c>
      <c r="J149" s="61" t="s">
        <v>239</v>
      </c>
      <c r="K149" s="61" t="s">
        <v>818</v>
      </c>
      <c r="L149" s="62">
        <v>43137</v>
      </c>
      <c r="M149" s="62">
        <v>43816</v>
      </c>
      <c r="N149" s="61" t="s">
        <v>386</v>
      </c>
      <c r="O149" s="63">
        <v>7417546.5899999999</v>
      </c>
      <c r="P149" s="63">
        <v>80</v>
      </c>
      <c r="Q149" s="63">
        <v>9969901.8900000006</v>
      </c>
      <c r="R149" s="63">
        <v>7417546.5899999999</v>
      </c>
      <c r="S149" s="63">
        <v>2552355.2999999998</v>
      </c>
      <c r="T149" s="63">
        <v>9271933.2400000002</v>
      </c>
    </row>
    <row r="150" spans="1:20" ht="135" hidden="1" x14ac:dyDescent="0.25">
      <c r="A150" s="64" t="s">
        <v>174</v>
      </c>
      <c r="B150" s="61" t="s">
        <v>174</v>
      </c>
      <c r="C150" s="61" t="s">
        <v>235</v>
      </c>
      <c r="D150" s="61" t="s">
        <v>825</v>
      </c>
      <c r="E150" s="61" t="s">
        <v>826</v>
      </c>
      <c r="F150" s="61" t="s">
        <v>827</v>
      </c>
      <c r="G150" s="62">
        <v>43465</v>
      </c>
      <c r="H150" s="62">
        <v>43101</v>
      </c>
      <c r="I150" s="61" t="s">
        <v>115</v>
      </c>
      <c r="J150" s="61" t="s">
        <v>239</v>
      </c>
      <c r="K150" s="61" t="s">
        <v>818</v>
      </c>
      <c r="L150" s="62">
        <v>43133</v>
      </c>
      <c r="M150" s="62">
        <v>43613</v>
      </c>
      <c r="N150" s="61" t="s">
        <v>343</v>
      </c>
      <c r="O150" s="63">
        <v>1495804.5</v>
      </c>
      <c r="P150" s="63">
        <v>40</v>
      </c>
      <c r="Q150" s="63">
        <v>1871110.02</v>
      </c>
      <c r="R150" s="63">
        <v>1495804.5</v>
      </c>
      <c r="S150" s="63">
        <v>375305.52</v>
      </c>
      <c r="T150" s="63">
        <v>1869755.62</v>
      </c>
    </row>
    <row r="151" spans="1:20" ht="168.75" hidden="1" x14ac:dyDescent="0.25">
      <c r="A151" s="64" t="s">
        <v>174</v>
      </c>
      <c r="B151" s="61" t="s">
        <v>174</v>
      </c>
      <c r="C151" s="61" t="s">
        <v>235</v>
      </c>
      <c r="D151" s="61" t="s">
        <v>828</v>
      </c>
      <c r="E151" s="61" t="s">
        <v>829</v>
      </c>
      <c r="F151" s="61" t="s">
        <v>830</v>
      </c>
      <c r="G151" s="62">
        <v>43830</v>
      </c>
      <c r="H151" s="62">
        <v>42917</v>
      </c>
      <c r="I151" s="61" t="s">
        <v>115</v>
      </c>
      <c r="J151" s="61" t="s">
        <v>239</v>
      </c>
      <c r="K151" s="61" t="s">
        <v>818</v>
      </c>
      <c r="L151" s="62">
        <v>43258</v>
      </c>
      <c r="M151" s="62">
        <v>43622</v>
      </c>
      <c r="N151" s="61" t="s">
        <v>831</v>
      </c>
      <c r="O151" s="63">
        <v>41496168</v>
      </c>
      <c r="P151" s="63">
        <v>80</v>
      </c>
      <c r="Q151" s="63">
        <v>54930014.310000002</v>
      </c>
      <c r="R151" s="63">
        <v>41496168</v>
      </c>
      <c r="S151" s="63">
        <v>13433846.310000001</v>
      </c>
      <c r="T151" s="63">
        <v>51870210</v>
      </c>
    </row>
    <row r="152" spans="1:20" ht="168.75" hidden="1" x14ac:dyDescent="0.25">
      <c r="A152" s="64" t="s">
        <v>174</v>
      </c>
      <c r="B152" s="61" t="s">
        <v>174</v>
      </c>
      <c r="C152" s="61" t="s">
        <v>235</v>
      </c>
      <c r="D152" s="61" t="s">
        <v>832</v>
      </c>
      <c r="E152" s="61" t="s">
        <v>833</v>
      </c>
      <c r="F152" s="61" t="s">
        <v>834</v>
      </c>
      <c r="G152" s="62">
        <v>43830</v>
      </c>
      <c r="H152" s="62">
        <v>42917</v>
      </c>
      <c r="I152" s="61" t="s">
        <v>115</v>
      </c>
      <c r="J152" s="61" t="s">
        <v>239</v>
      </c>
      <c r="K152" s="61" t="s">
        <v>818</v>
      </c>
      <c r="L152" s="62">
        <v>43159</v>
      </c>
      <c r="M152" s="62">
        <v>43641</v>
      </c>
      <c r="N152" s="61" t="s">
        <v>831</v>
      </c>
      <c r="O152" s="63">
        <v>5465756</v>
      </c>
      <c r="P152" s="63">
        <v>40</v>
      </c>
      <c r="Q152" s="63">
        <v>6859426.8899999997</v>
      </c>
      <c r="R152" s="63">
        <v>5465756</v>
      </c>
      <c r="S152" s="63">
        <v>1393670.89</v>
      </c>
      <c r="T152" s="63">
        <v>6832195</v>
      </c>
    </row>
    <row r="153" spans="1:20" ht="180" hidden="1" x14ac:dyDescent="0.25">
      <c r="A153" s="64" t="s">
        <v>174</v>
      </c>
      <c r="B153" s="61" t="s">
        <v>174</v>
      </c>
      <c r="C153" s="61" t="s">
        <v>235</v>
      </c>
      <c r="D153" s="61" t="s">
        <v>835</v>
      </c>
      <c r="E153" s="61" t="s">
        <v>836</v>
      </c>
      <c r="F153" s="61" t="s">
        <v>837</v>
      </c>
      <c r="G153" s="62">
        <v>43830</v>
      </c>
      <c r="H153" s="62">
        <v>43009</v>
      </c>
      <c r="I153" s="61" t="s">
        <v>115</v>
      </c>
      <c r="J153" s="61" t="s">
        <v>239</v>
      </c>
      <c r="K153" s="61" t="s">
        <v>818</v>
      </c>
      <c r="L153" s="62">
        <v>43222</v>
      </c>
      <c r="M153" s="62">
        <v>43766</v>
      </c>
      <c r="N153" s="61" t="s">
        <v>275</v>
      </c>
      <c r="O153" s="63">
        <v>5342174.84</v>
      </c>
      <c r="P153" s="63">
        <v>48.13</v>
      </c>
      <c r="Q153" s="63">
        <v>14359898.689999999</v>
      </c>
      <c r="R153" s="63">
        <v>5342174.84</v>
      </c>
      <c r="S153" s="63">
        <v>9017723.8499999996</v>
      </c>
      <c r="T153" s="63">
        <v>11100283.75</v>
      </c>
    </row>
    <row r="154" spans="1:20" ht="191.25" hidden="1" x14ac:dyDescent="0.25">
      <c r="A154" s="64" t="s">
        <v>174</v>
      </c>
      <c r="B154" s="61" t="s">
        <v>174</v>
      </c>
      <c r="C154" s="61" t="s">
        <v>235</v>
      </c>
      <c r="D154" s="61" t="s">
        <v>838</v>
      </c>
      <c r="E154" s="61" t="s">
        <v>839</v>
      </c>
      <c r="F154" s="61" t="s">
        <v>840</v>
      </c>
      <c r="G154" s="62">
        <v>43585</v>
      </c>
      <c r="H154" s="62">
        <v>42979</v>
      </c>
      <c r="I154" s="61" t="s">
        <v>117</v>
      </c>
      <c r="J154" s="61" t="s">
        <v>239</v>
      </c>
      <c r="K154" s="61" t="s">
        <v>818</v>
      </c>
      <c r="L154" s="62">
        <v>43368</v>
      </c>
      <c r="M154" s="62">
        <v>43549</v>
      </c>
      <c r="N154" s="61" t="s">
        <v>303</v>
      </c>
      <c r="O154" s="63">
        <v>1680767.3</v>
      </c>
      <c r="P154" s="63">
        <v>80</v>
      </c>
      <c r="Q154" s="63">
        <v>2467606.77</v>
      </c>
      <c r="R154" s="63">
        <v>1680767.3</v>
      </c>
      <c r="S154" s="63">
        <v>786839.47</v>
      </c>
      <c r="T154" s="63">
        <v>2100959.12</v>
      </c>
    </row>
    <row r="155" spans="1:20" ht="180" hidden="1" x14ac:dyDescent="0.25">
      <c r="A155" s="64" t="s">
        <v>174</v>
      </c>
      <c r="B155" s="61" t="s">
        <v>174</v>
      </c>
      <c r="C155" s="61" t="s">
        <v>235</v>
      </c>
      <c r="D155" s="61" t="s">
        <v>841</v>
      </c>
      <c r="E155" s="61" t="s">
        <v>842</v>
      </c>
      <c r="F155" s="61" t="s">
        <v>843</v>
      </c>
      <c r="G155" s="62">
        <v>43557</v>
      </c>
      <c r="H155" s="62">
        <v>43132</v>
      </c>
      <c r="I155" s="61" t="s">
        <v>117</v>
      </c>
      <c r="J155" s="61" t="s">
        <v>239</v>
      </c>
      <c r="K155" s="61" t="s">
        <v>818</v>
      </c>
      <c r="L155" s="62">
        <v>43430</v>
      </c>
      <c r="M155" s="62">
        <v>43585</v>
      </c>
      <c r="N155" s="61" t="s">
        <v>844</v>
      </c>
      <c r="O155" s="63">
        <v>786349.12</v>
      </c>
      <c r="P155" s="63">
        <v>89</v>
      </c>
      <c r="Q155" s="63">
        <v>915642.29</v>
      </c>
      <c r="R155" s="63">
        <v>706830.67</v>
      </c>
      <c r="S155" s="63">
        <v>129293.17</v>
      </c>
      <c r="T155" s="63">
        <v>883538.34</v>
      </c>
    </row>
    <row r="156" spans="1:20" ht="168.75" hidden="1" x14ac:dyDescent="0.25">
      <c r="A156" s="64" t="s">
        <v>174</v>
      </c>
      <c r="B156" s="61" t="s">
        <v>174</v>
      </c>
      <c r="C156" s="61" t="s">
        <v>235</v>
      </c>
      <c r="D156" s="61" t="s">
        <v>845</v>
      </c>
      <c r="E156" s="61" t="s">
        <v>846</v>
      </c>
      <c r="F156" s="61" t="s">
        <v>847</v>
      </c>
      <c r="G156" s="62">
        <v>43585</v>
      </c>
      <c r="H156" s="62">
        <v>43132</v>
      </c>
      <c r="I156" s="61" t="s">
        <v>117</v>
      </c>
      <c r="J156" s="61" t="s">
        <v>239</v>
      </c>
      <c r="K156" s="61" t="s">
        <v>818</v>
      </c>
      <c r="L156" s="62">
        <v>43426</v>
      </c>
      <c r="M156" s="62">
        <v>43742</v>
      </c>
      <c r="N156" s="61" t="s">
        <v>848</v>
      </c>
      <c r="O156" s="63">
        <v>264381.59999999998</v>
      </c>
      <c r="P156" s="63">
        <v>80</v>
      </c>
      <c r="Q156" s="63">
        <v>330477</v>
      </c>
      <c r="R156" s="63">
        <v>264381.59999999998</v>
      </c>
      <c r="S156" s="63">
        <v>66095.399999999994</v>
      </c>
      <c r="T156" s="63">
        <v>330477</v>
      </c>
    </row>
    <row r="157" spans="1:20" ht="180" hidden="1" x14ac:dyDescent="0.25">
      <c r="A157" s="64" t="s">
        <v>174</v>
      </c>
      <c r="B157" s="61" t="s">
        <v>174</v>
      </c>
      <c r="C157" s="61" t="s">
        <v>235</v>
      </c>
      <c r="D157" s="61" t="s">
        <v>849</v>
      </c>
      <c r="E157" s="61" t="s">
        <v>850</v>
      </c>
      <c r="F157" s="61" t="s">
        <v>851</v>
      </c>
      <c r="G157" s="62">
        <v>44012</v>
      </c>
      <c r="H157" s="62">
        <v>42349</v>
      </c>
      <c r="I157" s="61" t="s">
        <v>117</v>
      </c>
      <c r="J157" s="61" t="s">
        <v>239</v>
      </c>
      <c r="K157" s="61" t="s">
        <v>818</v>
      </c>
      <c r="L157" s="62">
        <v>43368</v>
      </c>
      <c r="M157" s="62">
        <v>43752</v>
      </c>
      <c r="N157" s="61" t="s">
        <v>852</v>
      </c>
      <c r="O157" s="63">
        <v>3862533.02</v>
      </c>
      <c r="P157" s="63">
        <v>80</v>
      </c>
      <c r="Q157" s="63">
        <v>4828166.28</v>
      </c>
      <c r="R157" s="63">
        <v>3862533.02</v>
      </c>
      <c r="S157" s="63">
        <v>965633.26</v>
      </c>
      <c r="T157" s="63">
        <v>4828166.28</v>
      </c>
    </row>
    <row r="158" spans="1:20" ht="180" hidden="1" x14ac:dyDescent="0.25">
      <c r="A158" s="64" t="s">
        <v>174</v>
      </c>
      <c r="B158" s="61" t="s">
        <v>174</v>
      </c>
      <c r="C158" s="61" t="s">
        <v>235</v>
      </c>
      <c r="D158" s="61" t="s">
        <v>853</v>
      </c>
      <c r="E158" s="61" t="s">
        <v>854</v>
      </c>
      <c r="F158" s="61" t="s">
        <v>855</v>
      </c>
      <c r="G158" s="62">
        <v>43830</v>
      </c>
      <c r="H158" s="62">
        <v>42866</v>
      </c>
      <c r="I158" s="61" t="s">
        <v>117</v>
      </c>
      <c r="J158" s="61" t="s">
        <v>239</v>
      </c>
      <c r="K158" s="61" t="s">
        <v>818</v>
      </c>
      <c r="L158" s="62">
        <v>43369</v>
      </c>
      <c r="M158" s="62">
        <v>43741</v>
      </c>
      <c r="N158" s="61" t="s">
        <v>856</v>
      </c>
      <c r="O158" s="63">
        <v>3291875.4</v>
      </c>
      <c r="P158" s="63">
        <v>80</v>
      </c>
      <c r="Q158" s="63">
        <v>4242031.4000000004</v>
      </c>
      <c r="R158" s="63">
        <v>3291875.4</v>
      </c>
      <c r="S158" s="63">
        <v>950156</v>
      </c>
      <c r="T158" s="63">
        <v>4114844.26</v>
      </c>
    </row>
    <row r="159" spans="1:20" ht="168.75" hidden="1" x14ac:dyDescent="0.25">
      <c r="A159" s="64" t="s">
        <v>174</v>
      </c>
      <c r="B159" s="61" t="s">
        <v>174</v>
      </c>
      <c r="C159" s="61" t="s">
        <v>235</v>
      </c>
      <c r="D159" s="61" t="s">
        <v>857</v>
      </c>
      <c r="E159" s="61" t="s">
        <v>858</v>
      </c>
      <c r="F159" s="61" t="s">
        <v>859</v>
      </c>
      <c r="G159" s="62">
        <v>44012</v>
      </c>
      <c r="H159" s="62">
        <v>42917</v>
      </c>
      <c r="I159" s="61" t="s">
        <v>117</v>
      </c>
      <c r="J159" s="61" t="s">
        <v>239</v>
      </c>
      <c r="K159" s="61" t="s">
        <v>818</v>
      </c>
      <c r="L159" s="62">
        <v>43435</v>
      </c>
      <c r="M159" s="62">
        <v>43697</v>
      </c>
      <c r="N159" s="61" t="s">
        <v>500</v>
      </c>
      <c r="O159" s="63">
        <v>1996884</v>
      </c>
      <c r="P159" s="63">
        <v>80</v>
      </c>
      <c r="Q159" s="63">
        <v>2496105</v>
      </c>
      <c r="R159" s="63">
        <v>1996884</v>
      </c>
      <c r="S159" s="63">
        <v>499221</v>
      </c>
      <c r="T159" s="63">
        <v>2496105</v>
      </c>
    </row>
    <row r="160" spans="1:20" ht="168.75" hidden="1" x14ac:dyDescent="0.25">
      <c r="A160" s="64" t="s">
        <v>174</v>
      </c>
      <c r="B160" s="61" t="s">
        <v>174</v>
      </c>
      <c r="C160" s="61" t="s">
        <v>235</v>
      </c>
      <c r="D160" s="61" t="s">
        <v>860</v>
      </c>
      <c r="E160" s="61" t="s">
        <v>861</v>
      </c>
      <c r="F160" s="61" t="s">
        <v>862</v>
      </c>
      <c r="G160" s="62">
        <v>44012</v>
      </c>
      <c r="H160" s="62">
        <v>42789</v>
      </c>
      <c r="I160" s="61" t="s">
        <v>119</v>
      </c>
      <c r="J160" s="61" t="s">
        <v>239</v>
      </c>
      <c r="K160" s="61" t="s">
        <v>818</v>
      </c>
      <c r="L160" s="62">
        <v>43410</v>
      </c>
      <c r="M160" s="62">
        <v>43818</v>
      </c>
      <c r="N160" s="61" t="s">
        <v>343</v>
      </c>
      <c r="O160" s="63">
        <v>9255897.4399999995</v>
      </c>
      <c r="P160" s="63">
        <v>40</v>
      </c>
      <c r="Q160" s="63">
        <v>14081692.74</v>
      </c>
      <c r="R160" s="63">
        <v>9255897.4399999995</v>
      </c>
      <c r="S160" s="63">
        <v>4825795.3</v>
      </c>
      <c r="T160" s="63">
        <v>11569871.800000001</v>
      </c>
    </row>
    <row r="161" spans="1:20" ht="180" hidden="1" x14ac:dyDescent="0.25">
      <c r="A161" s="64" t="s">
        <v>174</v>
      </c>
      <c r="B161" s="61" t="s">
        <v>174</v>
      </c>
      <c r="C161" s="61" t="s">
        <v>235</v>
      </c>
      <c r="D161" s="61" t="s">
        <v>863</v>
      </c>
      <c r="E161" s="61" t="s">
        <v>864</v>
      </c>
      <c r="F161" s="61" t="s">
        <v>865</v>
      </c>
      <c r="G161" s="62">
        <v>43830</v>
      </c>
      <c r="H161" s="62">
        <v>43038</v>
      </c>
      <c r="I161" s="61" t="s">
        <v>117</v>
      </c>
      <c r="J161" s="61" t="s">
        <v>239</v>
      </c>
      <c r="K161" s="61" t="s">
        <v>818</v>
      </c>
      <c r="L161" s="62">
        <v>43369</v>
      </c>
      <c r="M161" s="62">
        <v>43805</v>
      </c>
      <c r="N161" s="61" t="s">
        <v>831</v>
      </c>
      <c r="O161" s="63">
        <v>1490256.09</v>
      </c>
      <c r="P161" s="63">
        <v>40</v>
      </c>
      <c r="Q161" s="63">
        <v>1896785.48</v>
      </c>
      <c r="R161" s="63">
        <v>1490256.09</v>
      </c>
      <c r="S161" s="63">
        <v>406529.39</v>
      </c>
      <c r="T161" s="63">
        <v>1862820.12</v>
      </c>
    </row>
    <row r="162" spans="1:20" ht="168.75" hidden="1" x14ac:dyDescent="0.25">
      <c r="A162" s="64" t="s">
        <v>174</v>
      </c>
      <c r="B162" s="61" t="s">
        <v>174</v>
      </c>
      <c r="C162" s="61" t="s">
        <v>235</v>
      </c>
      <c r="D162" s="61" t="s">
        <v>866</v>
      </c>
      <c r="E162" s="61" t="s">
        <v>867</v>
      </c>
      <c r="F162" s="61" t="s">
        <v>868</v>
      </c>
      <c r="G162" s="62">
        <v>44012</v>
      </c>
      <c r="H162" s="62">
        <v>42298</v>
      </c>
      <c r="I162" s="61" t="s">
        <v>117</v>
      </c>
      <c r="J162" s="61" t="s">
        <v>239</v>
      </c>
      <c r="K162" s="61" t="s">
        <v>818</v>
      </c>
      <c r="L162" s="62">
        <v>43438</v>
      </c>
      <c r="M162" s="62">
        <v>43651</v>
      </c>
      <c r="N162" s="61" t="s">
        <v>869</v>
      </c>
      <c r="O162" s="63">
        <v>2715357.55</v>
      </c>
      <c r="P162" s="63">
        <v>80</v>
      </c>
      <c r="Q162" s="63">
        <v>3623882.94</v>
      </c>
      <c r="R162" s="63">
        <v>2715357.55</v>
      </c>
      <c r="S162" s="63">
        <v>908525.39</v>
      </c>
      <c r="T162" s="63">
        <v>3394196.94</v>
      </c>
    </row>
    <row r="163" spans="1:20" ht="135" hidden="1" x14ac:dyDescent="0.25">
      <c r="A163" s="64" t="s">
        <v>174</v>
      </c>
      <c r="B163" s="61" t="s">
        <v>174</v>
      </c>
      <c r="C163" s="61" t="s">
        <v>235</v>
      </c>
      <c r="D163" s="61" t="s">
        <v>870</v>
      </c>
      <c r="E163" s="61" t="s">
        <v>871</v>
      </c>
      <c r="F163" s="61" t="s">
        <v>872</v>
      </c>
      <c r="G163" s="62">
        <v>43982</v>
      </c>
      <c r="H163" s="62">
        <v>43160</v>
      </c>
      <c r="I163" s="61" t="s">
        <v>117</v>
      </c>
      <c r="J163" s="61" t="s">
        <v>239</v>
      </c>
      <c r="K163" s="61" t="s">
        <v>818</v>
      </c>
      <c r="L163" s="62">
        <v>43656</v>
      </c>
      <c r="M163" s="62">
        <v>43719</v>
      </c>
      <c r="N163" s="61" t="s">
        <v>507</v>
      </c>
      <c r="O163" s="63">
        <v>1322353.58</v>
      </c>
      <c r="P163" s="63">
        <v>80</v>
      </c>
      <c r="Q163" s="63">
        <v>1739809.46</v>
      </c>
      <c r="R163" s="63">
        <v>1322353.58</v>
      </c>
      <c r="S163" s="63">
        <v>417455.88</v>
      </c>
      <c r="T163" s="63">
        <v>1652941.98</v>
      </c>
    </row>
    <row r="164" spans="1:20" ht="135" hidden="1" x14ac:dyDescent="0.25">
      <c r="A164" s="64" t="s">
        <v>174</v>
      </c>
      <c r="B164" s="61" t="s">
        <v>174</v>
      </c>
      <c r="C164" s="61" t="s">
        <v>235</v>
      </c>
      <c r="D164" s="61" t="s">
        <v>873</v>
      </c>
      <c r="E164" s="61" t="s">
        <v>874</v>
      </c>
      <c r="F164" s="61" t="s">
        <v>875</v>
      </c>
      <c r="G164" s="62">
        <v>44012</v>
      </c>
      <c r="H164" s="62">
        <v>42957</v>
      </c>
      <c r="I164" s="61" t="s">
        <v>117</v>
      </c>
      <c r="J164" s="61" t="s">
        <v>239</v>
      </c>
      <c r="K164" s="61" t="s">
        <v>818</v>
      </c>
      <c r="L164" s="62">
        <v>43380</v>
      </c>
      <c r="M164" s="62">
        <v>43805</v>
      </c>
      <c r="N164" s="61" t="s">
        <v>876</v>
      </c>
      <c r="O164" s="63">
        <v>4938222.84</v>
      </c>
      <c r="P164" s="63">
        <v>44.5</v>
      </c>
      <c r="Q164" s="63">
        <v>5548564.9900000002</v>
      </c>
      <c r="R164" s="63">
        <v>4438851.99</v>
      </c>
      <c r="S164" s="63">
        <v>610342.15</v>
      </c>
      <c r="T164" s="63">
        <v>5548564.9900000002</v>
      </c>
    </row>
    <row r="165" spans="1:20" ht="168.75" hidden="1" x14ac:dyDescent="0.25">
      <c r="A165" s="64" t="s">
        <v>174</v>
      </c>
      <c r="B165" s="61" t="s">
        <v>174</v>
      </c>
      <c r="C165" s="61" t="s">
        <v>235</v>
      </c>
      <c r="D165" s="61" t="s">
        <v>877</v>
      </c>
      <c r="E165" s="61" t="s">
        <v>878</v>
      </c>
      <c r="F165" s="61" t="s">
        <v>879</v>
      </c>
      <c r="G165" s="62">
        <v>44012</v>
      </c>
      <c r="H165" s="62">
        <v>42957</v>
      </c>
      <c r="I165" s="61" t="s">
        <v>117</v>
      </c>
      <c r="J165" s="61" t="s">
        <v>239</v>
      </c>
      <c r="K165" s="61" t="s">
        <v>818</v>
      </c>
      <c r="L165" s="62">
        <v>43380</v>
      </c>
      <c r="M165" s="62">
        <v>43805</v>
      </c>
      <c r="N165" s="61" t="s">
        <v>876</v>
      </c>
      <c r="O165" s="63">
        <v>2289867.64</v>
      </c>
      <c r="P165" s="63">
        <v>89</v>
      </c>
      <c r="Q165" s="63">
        <v>2896884.99</v>
      </c>
      <c r="R165" s="63">
        <v>2058307.99</v>
      </c>
      <c r="S165" s="63">
        <v>607017.35</v>
      </c>
      <c r="T165" s="63">
        <v>2572884.9900000002</v>
      </c>
    </row>
    <row r="166" spans="1:20" ht="180" hidden="1" x14ac:dyDescent="0.25">
      <c r="A166" s="64" t="s">
        <v>174</v>
      </c>
      <c r="B166" s="61" t="s">
        <v>174</v>
      </c>
      <c r="C166" s="61" t="s">
        <v>235</v>
      </c>
      <c r="D166" s="61" t="s">
        <v>880</v>
      </c>
      <c r="E166" s="61" t="s">
        <v>881</v>
      </c>
      <c r="F166" s="61" t="s">
        <v>882</v>
      </c>
      <c r="G166" s="62">
        <v>44012</v>
      </c>
      <c r="H166" s="62">
        <v>42982</v>
      </c>
      <c r="I166" s="61" t="s">
        <v>117</v>
      </c>
      <c r="J166" s="61" t="s">
        <v>239</v>
      </c>
      <c r="K166" s="61" t="s">
        <v>818</v>
      </c>
      <c r="L166" s="62">
        <v>43380</v>
      </c>
      <c r="M166" s="62">
        <v>43805</v>
      </c>
      <c r="N166" s="61" t="s">
        <v>883</v>
      </c>
      <c r="O166" s="63">
        <v>4376580.34</v>
      </c>
      <c r="P166" s="63">
        <v>89</v>
      </c>
      <c r="Q166" s="63">
        <v>4917506</v>
      </c>
      <c r="R166" s="63">
        <v>3934004.8</v>
      </c>
      <c r="S166" s="63">
        <v>540925.66</v>
      </c>
      <c r="T166" s="63">
        <v>4917506</v>
      </c>
    </row>
    <row r="167" spans="1:20" ht="157.5" hidden="1" x14ac:dyDescent="0.25">
      <c r="A167" s="64" t="s">
        <v>174</v>
      </c>
      <c r="B167" s="61" t="s">
        <v>174</v>
      </c>
      <c r="C167" s="61" t="s">
        <v>235</v>
      </c>
      <c r="D167" s="61" t="s">
        <v>884</v>
      </c>
      <c r="E167" s="61" t="s">
        <v>885</v>
      </c>
      <c r="F167" s="61" t="s">
        <v>886</v>
      </c>
      <c r="G167" s="62">
        <v>43830</v>
      </c>
      <c r="H167" s="62">
        <v>43101</v>
      </c>
      <c r="I167" s="61" t="s">
        <v>117</v>
      </c>
      <c r="J167" s="61" t="s">
        <v>239</v>
      </c>
      <c r="K167" s="61" t="s">
        <v>818</v>
      </c>
      <c r="L167" s="62">
        <v>43374</v>
      </c>
      <c r="M167" s="62">
        <v>43766</v>
      </c>
      <c r="N167" s="61" t="s">
        <v>275</v>
      </c>
      <c r="O167" s="63">
        <v>1783211.2</v>
      </c>
      <c r="P167" s="63">
        <v>40</v>
      </c>
      <c r="Q167" s="63">
        <v>2249290</v>
      </c>
      <c r="R167" s="63">
        <v>1783211.2</v>
      </c>
      <c r="S167" s="63">
        <v>466078.8</v>
      </c>
      <c r="T167" s="63">
        <v>2229014</v>
      </c>
    </row>
    <row r="168" spans="1:20" ht="157.5" hidden="1" x14ac:dyDescent="0.25">
      <c r="A168" s="64" t="s">
        <v>174</v>
      </c>
      <c r="B168" s="61" t="s">
        <v>174</v>
      </c>
      <c r="C168" s="61" t="s">
        <v>235</v>
      </c>
      <c r="D168" s="61" t="s">
        <v>887</v>
      </c>
      <c r="E168" s="61" t="s">
        <v>888</v>
      </c>
      <c r="F168" s="61" t="s">
        <v>889</v>
      </c>
      <c r="G168" s="62">
        <v>44012</v>
      </c>
      <c r="H168" s="62">
        <v>43101</v>
      </c>
      <c r="I168" s="61" t="s">
        <v>117</v>
      </c>
      <c r="J168" s="61" t="s">
        <v>239</v>
      </c>
      <c r="K168" s="61" t="s">
        <v>818</v>
      </c>
      <c r="L168" s="62">
        <v>43360</v>
      </c>
      <c r="M168" s="62">
        <v>43804</v>
      </c>
      <c r="N168" s="61" t="s">
        <v>685</v>
      </c>
      <c r="O168" s="63">
        <v>1979542.18</v>
      </c>
      <c r="P168" s="63">
        <v>89</v>
      </c>
      <c r="Q168" s="63">
        <v>2552361.85</v>
      </c>
      <c r="R168" s="63">
        <v>1779363.76</v>
      </c>
      <c r="S168" s="63">
        <v>572819.67000000004</v>
      </c>
      <c r="T168" s="63">
        <v>2224204.71</v>
      </c>
    </row>
    <row r="169" spans="1:20" ht="101.25" hidden="1" x14ac:dyDescent="0.25">
      <c r="A169" s="64" t="s">
        <v>174</v>
      </c>
      <c r="B169" s="61" t="s">
        <v>174</v>
      </c>
      <c r="C169" s="61" t="s">
        <v>235</v>
      </c>
      <c r="D169" s="61" t="s">
        <v>890</v>
      </c>
      <c r="E169" s="61" t="s">
        <v>891</v>
      </c>
      <c r="F169" s="61" t="s">
        <v>892</v>
      </c>
      <c r="G169" s="62">
        <v>43830</v>
      </c>
      <c r="H169" s="62">
        <v>43048</v>
      </c>
      <c r="I169" s="61" t="s">
        <v>119</v>
      </c>
      <c r="J169" s="61" t="s">
        <v>239</v>
      </c>
      <c r="K169" s="61" t="s">
        <v>818</v>
      </c>
      <c r="L169" s="62">
        <v>43410</v>
      </c>
      <c r="M169" s="62">
        <v>43704</v>
      </c>
      <c r="N169" s="61" t="s">
        <v>831</v>
      </c>
      <c r="O169" s="63">
        <v>7367841.9900000002</v>
      </c>
      <c r="P169" s="63">
        <v>80</v>
      </c>
      <c r="Q169" s="63">
        <v>10905105.02</v>
      </c>
      <c r="R169" s="63">
        <v>7367841.9900000002</v>
      </c>
      <c r="S169" s="63">
        <v>3537263.03</v>
      </c>
      <c r="T169" s="63">
        <v>9209802.4900000002</v>
      </c>
    </row>
    <row r="170" spans="1:20" ht="101.25" hidden="1" x14ac:dyDescent="0.25">
      <c r="A170" s="64" t="s">
        <v>174</v>
      </c>
      <c r="B170" s="61" t="s">
        <v>174</v>
      </c>
      <c r="C170" s="61" t="s">
        <v>235</v>
      </c>
      <c r="D170" s="61" t="s">
        <v>893</v>
      </c>
      <c r="E170" s="61" t="s">
        <v>894</v>
      </c>
      <c r="F170" s="61" t="s">
        <v>895</v>
      </c>
      <c r="G170" s="62">
        <v>43830</v>
      </c>
      <c r="H170" s="62">
        <v>43009</v>
      </c>
      <c r="I170" s="61" t="s">
        <v>119</v>
      </c>
      <c r="J170" s="61" t="s">
        <v>239</v>
      </c>
      <c r="K170" s="61" t="s">
        <v>818</v>
      </c>
      <c r="L170" s="62">
        <v>43309</v>
      </c>
      <c r="M170" s="62">
        <v>43633</v>
      </c>
      <c r="N170" s="61" t="s">
        <v>896</v>
      </c>
      <c r="O170" s="63">
        <v>10719548.439999999</v>
      </c>
      <c r="P170" s="63">
        <v>80</v>
      </c>
      <c r="Q170" s="63">
        <v>13400665.550000001</v>
      </c>
      <c r="R170" s="63">
        <v>10719548.439999999</v>
      </c>
      <c r="S170" s="63">
        <v>2681117.11</v>
      </c>
      <c r="T170" s="63">
        <v>13399435.550000001</v>
      </c>
    </row>
    <row r="171" spans="1:20" ht="146.25" hidden="1" x14ac:dyDescent="0.25">
      <c r="A171" s="64" t="s">
        <v>174</v>
      </c>
      <c r="B171" s="61" t="s">
        <v>174</v>
      </c>
      <c r="C171" s="61" t="s">
        <v>235</v>
      </c>
      <c r="D171" s="61" t="s">
        <v>897</v>
      </c>
      <c r="E171" s="61" t="s">
        <v>898</v>
      </c>
      <c r="F171" s="61" t="s">
        <v>899</v>
      </c>
      <c r="G171" s="62">
        <v>43830</v>
      </c>
      <c r="H171" s="62">
        <v>43160</v>
      </c>
      <c r="I171" s="61" t="s">
        <v>119</v>
      </c>
      <c r="J171" s="61" t="s">
        <v>239</v>
      </c>
      <c r="K171" s="61" t="s">
        <v>818</v>
      </c>
      <c r="L171" s="62">
        <v>43328</v>
      </c>
      <c r="M171" s="62">
        <v>43776</v>
      </c>
      <c r="N171" s="61" t="s">
        <v>507</v>
      </c>
      <c r="O171" s="63">
        <v>4038016.14</v>
      </c>
      <c r="P171" s="63">
        <v>40</v>
      </c>
      <c r="Q171" s="63">
        <v>5313049.6399999997</v>
      </c>
      <c r="R171" s="63">
        <v>4038016.14</v>
      </c>
      <c r="S171" s="63">
        <v>1275033.5</v>
      </c>
      <c r="T171" s="63">
        <v>5047520.16</v>
      </c>
    </row>
    <row r="172" spans="1:20" ht="168.75" hidden="1" x14ac:dyDescent="0.25">
      <c r="A172" s="64" t="s">
        <v>174</v>
      </c>
      <c r="B172" s="61" t="s">
        <v>174</v>
      </c>
      <c r="C172" s="61" t="s">
        <v>235</v>
      </c>
      <c r="D172" s="61" t="s">
        <v>900</v>
      </c>
      <c r="E172" s="61" t="s">
        <v>901</v>
      </c>
      <c r="F172" s="61" t="s">
        <v>902</v>
      </c>
      <c r="G172" s="62">
        <v>44012</v>
      </c>
      <c r="H172" s="62">
        <v>43102</v>
      </c>
      <c r="I172" s="61" t="s">
        <v>119</v>
      </c>
      <c r="J172" s="61" t="s">
        <v>239</v>
      </c>
      <c r="K172" s="61" t="s">
        <v>818</v>
      </c>
      <c r="L172" s="62">
        <v>43392</v>
      </c>
      <c r="M172" s="62">
        <v>43810</v>
      </c>
      <c r="N172" s="61" t="s">
        <v>378</v>
      </c>
      <c r="O172" s="63">
        <v>8688000</v>
      </c>
      <c r="P172" s="63">
        <v>80</v>
      </c>
      <c r="Q172" s="63">
        <v>10860000</v>
      </c>
      <c r="R172" s="63">
        <v>8688000</v>
      </c>
      <c r="S172" s="63">
        <v>2172000</v>
      </c>
      <c r="T172" s="63">
        <v>10860000</v>
      </c>
    </row>
    <row r="173" spans="1:20" ht="168.75" hidden="1" x14ac:dyDescent="0.25">
      <c r="A173" s="64" t="s">
        <v>174</v>
      </c>
      <c r="B173" s="61" t="s">
        <v>174</v>
      </c>
      <c r="C173" s="61" t="s">
        <v>235</v>
      </c>
      <c r="D173" s="61" t="s">
        <v>903</v>
      </c>
      <c r="E173" s="61" t="s">
        <v>904</v>
      </c>
      <c r="F173" s="61" t="s">
        <v>905</v>
      </c>
      <c r="G173" s="62">
        <v>43921</v>
      </c>
      <c r="H173" s="62">
        <v>42994</v>
      </c>
      <c r="I173" s="61" t="s">
        <v>119</v>
      </c>
      <c r="J173" s="61" t="s">
        <v>239</v>
      </c>
      <c r="K173" s="61" t="s">
        <v>818</v>
      </c>
      <c r="L173" s="62">
        <v>43412</v>
      </c>
      <c r="M173" s="62">
        <v>43788</v>
      </c>
      <c r="N173" s="61" t="s">
        <v>906</v>
      </c>
      <c r="O173" s="63">
        <v>1721575.66</v>
      </c>
      <c r="P173" s="63">
        <v>40</v>
      </c>
      <c r="Q173" s="63">
        <v>2204733.77</v>
      </c>
      <c r="R173" s="63">
        <v>1721575.66</v>
      </c>
      <c r="S173" s="63">
        <v>483158.11</v>
      </c>
      <c r="T173" s="63">
        <v>2151969.58</v>
      </c>
    </row>
    <row r="174" spans="1:20" ht="180" hidden="1" x14ac:dyDescent="0.25">
      <c r="A174" s="64" t="s">
        <v>174</v>
      </c>
      <c r="B174" s="61" t="s">
        <v>174</v>
      </c>
      <c r="C174" s="61" t="s">
        <v>235</v>
      </c>
      <c r="D174" s="61" t="s">
        <v>907</v>
      </c>
      <c r="E174" s="61" t="s">
        <v>908</v>
      </c>
      <c r="F174" s="61" t="s">
        <v>909</v>
      </c>
      <c r="G174" s="62">
        <v>43830</v>
      </c>
      <c r="H174" s="62">
        <v>42948</v>
      </c>
      <c r="I174" s="61" t="s">
        <v>119</v>
      </c>
      <c r="J174" s="61" t="s">
        <v>239</v>
      </c>
      <c r="K174" s="61" t="s">
        <v>818</v>
      </c>
      <c r="L174" s="62">
        <v>43325</v>
      </c>
      <c r="M174" s="62">
        <v>43781</v>
      </c>
      <c r="N174" s="61" t="s">
        <v>430</v>
      </c>
      <c r="O174" s="63">
        <v>9479999.9900000002</v>
      </c>
      <c r="P174" s="63">
        <v>80</v>
      </c>
      <c r="Q174" s="63">
        <v>11923799.99</v>
      </c>
      <c r="R174" s="63">
        <v>9479999.9900000002</v>
      </c>
      <c r="S174" s="63">
        <v>2443800</v>
      </c>
      <c r="T174" s="63">
        <v>11849999.99</v>
      </c>
    </row>
    <row r="175" spans="1:20" ht="157.5" hidden="1" x14ac:dyDescent="0.25">
      <c r="A175" s="64" t="s">
        <v>174</v>
      </c>
      <c r="B175" s="61" t="s">
        <v>174</v>
      </c>
      <c r="C175" s="61" t="s">
        <v>235</v>
      </c>
      <c r="D175" s="61" t="s">
        <v>910</v>
      </c>
      <c r="E175" s="61" t="s">
        <v>911</v>
      </c>
      <c r="F175" s="61" t="s">
        <v>912</v>
      </c>
      <c r="G175" s="62">
        <v>43710</v>
      </c>
      <c r="H175" s="62">
        <v>42506</v>
      </c>
      <c r="I175" s="61" t="s">
        <v>119</v>
      </c>
      <c r="J175" s="61" t="s">
        <v>239</v>
      </c>
      <c r="K175" s="61" t="s">
        <v>818</v>
      </c>
      <c r="L175" s="62">
        <v>43388</v>
      </c>
      <c r="M175" s="62">
        <v>43781</v>
      </c>
      <c r="N175" s="61" t="s">
        <v>913</v>
      </c>
      <c r="O175" s="63">
        <v>5433565.8899999997</v>
      </c>
      <c r="P175" s="63">
        <v>40</v>
      </c>
      <c r="Q175" s="63">
        <v>6803267.6799999997</v>
      </c>
      <c r="R175" s="63">
        <v>5433565.8899999997</v>
      </c>
      <c r="S175" s="63">
        <v>1369701.79</v>
      </c>
      <c r="T175" s="63">
        <v>6791957.3700000001</v>
      </c>
    </row>
    <row r="176" spans="1:20" ht="180" hidden="1" x14ac:dyDescent="0.25">
      <c r="A176" s="64" t="s">
        <v>174</v>
      </c>
      <c r="B176" s="61" t="s">
        <v>174</v>
      </c>
      <c r="C176" s="61" t="s">
        <v>235</v>
      </c>
      <c r="D176" s="61" t="s">
        <v>914</v>
      </c>
      <c r="E176" s="61" t="s">
        <v>915</v>
      </c>
      <c r="F176" s="61" t="s">
        <v>916</v>
      </c>
      <c r="G176" s="62">
        <v>43830</v>
      </c>
      <c r="H176" s="62">
        <v>43102</v>
      </c>
      <c r="I176" s="61" t="s">
        <v>119</v>
      </c>
      <c r="J176" s="61" t="s">
        <v>239</v>
      </c>
      <c r="K176" s="61" t="s">
        <v>818</v>
      </c>
      <c r="L176" s="62">
        <v>43364</v>
      </c>
      <c r="M176" s="62">
        <v>43815</v>
      </c>
      <c r="N176" s="61" t="s">
        <v>378</v>
      </c>
      <c r="O176" s="63">
        <v>5553252.5599999996</v>
      </c>
      <c r="P176" s="63">
        <v>80</v>
      </c>
      <c r="Q176" s="63">
        <v>17059816.629999999</v>
      </c>
      <c r="R176" s="63">
        <v>5553252.5599999996</v>
      </c>
      <c r="S176" s="63">
        <v>11506564.07</v>
      </c>
      <c r="T176" s="63">
        <v>6941565.7000000002</v>
      </c>
    </row>
    <row r="177" spans="1:20" ht="123.75" hidden="1" x14ac:dyDescent="0.25">
      <c r="A177" s="64" t="s">
        <v>174</v>
      </c>
      <c r="B177" s="61" t="s">
        <v>174</v>
      </c>
      <c r="C177" s="61" t="s">
        <v>235</v>
      </c>
      <c r="D177" s="61" t="s">
        <v>917</v>
      </c>
      <c r="E177" s="61" t="s">
        <v>918</v>
      </c>
      <c r="F177" s="61" t="s">
        <v>919</v>
      </c>
      <c r="G177" s="62">
        <v>44012</v>
      </c>
      <c r="H177" s="62">
        <v>43040</v>
      </c>
      <c r="I177" s="61" t="s">
        <v>119</v>
      </c>
      <c r="J177" s="61" t="s">
        <v>239</v>
      </c>
      <c r="K177" s="61" t="s">
        <v>818</v>
      </c>
      <c r="L177" s="62">
        <v>43411</v>
      </c>
      <c r="M177" s="62">
        <v>43656</v>
      </c>
      <c r="N177" s="61" t="s">
        <v>275</v>
      </c>
      <c r="O177" s="63">
        <v>2301376</v>
      </c>
      <c r="P177" s="63">
        <v>40</v>
      </c>
      <c r="Q177" s="63">
        <v>2876720</v>
      </c>
      <c r="R177" s="63">
        <v>2301376</v>
      </c>
      <c r="S177" s="63">
        <v>575344</v>
      </c>
      <c r="T177" s="63">
        <v>2876720</v>
      </c>
    </row>
    <row r="178" spans="1:20" ht="180" hidden="1" x14ac:dyDescent="0.25">
      <c r="A178" s="64" t="s">
        <v>174</v>
      </c>
      <c r="B178" s="61" t="s">
        <v>174</v>
      </c>
      <c r="C178" s="61" t="s">
        <v>235</v>
      </c>
      <c r="D178" s="61" t="s">
        <v>920</v>
      </c>
      <c r="E178" s="61" t="s">
        <v>78</v>
      </c>
      <c r="F178" s="61" t="s">
        <v>921</v>
      </c>
      <c r="G178" s="62">
        <v>43951</v>
      </c>
      <c r="H178" s="62">
        <v>41640</v>
      </c>
      <c r="I178" s="61" t="s">
        <v>922</v>
      </c>
      <c r="J178" s="61" t="s">
        <v>738</v>
      </c>
      <c r="K178" s="61" t="s">
        <v>818</v>
      </c>
      <c r="L178" s="62">
        <v>43154</v>
      </c>
      <c r="M178" s="62">
        <v>43749</v>
      </c>
      <c r="N178" s="61" t="s">
        <v>139</v>
      </c>
      <c r="O178" s="63">
        <v>109544272.34</v>
      </c>
      <c r="P178" s="63">
        <v>79.88</v>
      </c>
      <c r="Q178" s="63">
        <v>137209525.12</v>
      </c>
      <c r="R178" s="63">
        <v>95830667.890000001</v>
      </c>
      <c r="S178" s="63">
        <v>27665252.780000001</v>
      </c>
      <c r="T178" s="63">
        <v>137136044.5</v>
      </c>
    </row>
    <row r="179" spans="1:20" ht="90" x14ac:dyDescent="0.25">
      <c r="A179" s="64" t="s">
        <v>170</v>
      </c>
      <c r="B179" s="61" t="s">
        <v>168</v>
      </c>
      <c r="C179" s="61" t="s">
        <v>235</v>
      </c>
      <c r="D179" s="61" t="s">
        <v>923</v>
      </c>
      <c r="E179" s="61" t="s">
        <v>924</v>
      </c>
      <c r="F179" s="61" t="s">
        <v>925</v>
      </c>
      <c r="G179" s="62">
        <v>43465</v>
      </c>
      <c r="H179" s="62">
        <v>42948</v>
      </c>
      <c r="I179" s="61" t="s">
        <v>121</v>
      </c>
      <c r="J179" s="61" t="s">
        <v>239</v>
      </c>
      <c r="K179" s="61" t="s">
        <v>926</v>
      </c>
      <c r="L179" s="62">
        <v>42884</v>
      </c>
      <c r="M179" s="62">
        <v>43206</v>
      </c>
      <c r="N179" s="61" t="s">
        <v>927</v>
      </c>
      <c r="O179" s="63">
        <v>475038.75</v>
      </c>
      <c r="P179" s="63">
        <v>92.04</v>
      </c>
      <c r="Q179" s="63">
        <v>516120</v>
      </c>
      <c r="R179" s="63">
        <v>412896</v>
      </c>
      <c r="S179" s="63">
        <v>41081.25</v>
      </c>
      <c r="T179" s="63">
        <v>516120</v>
      </c>
    </row>
    <row r="180" spans="1:20" ht="168.75" x14ac:dyDescent="0.25">
      <c r="A180" s="64" t="s">
        <v>170</v>
      </c>
      <c r="B180" s="61" t="s">
        <v>168</v>
      </c>
      <c r="C180" s="61" t="s">
        <v>235</v>
      </c>
      <c r="D180" s="61" t="s">
        <v>928</v>
      </c>
      <c r="E180" s="61" t="s">
        <v>929</v>
      </c>
      <c r="F180" s="61" t="s">
        <v>930</v>
      </c>
      <c r="G180" s="62">
        <v>43465</v>
      </c>
      <c r="H180" s="62">
        <v>42979</v>
      </c>
      <c r="I180" s="61" t="s">
        <v>121</v>
      </c>
      <c r="J180" s="61" t="s">
        <v>239</v>
      </c>
      <c r="K180" s="61" t="s">
        <v>926</v>
      </c>
      <c r="L180" s="62">
        <v>42891</v>
      </c>
      <c r="M180" s="62">
        <v>42891</v>
      </c>
      <c r="N180" s="61" t="s">
        <v>931</v>
      </c>
      <c r="O180" s="63">
        <v>462254.5</v>
      </c>
      <c r="P180" s="63">
        <v>92.96</v>
      </c>
      <c r="Q180" s="63">
        <v>497282.5</v>
      </c>
      <c r="R180" s="63">
        <v>397826</v>
      </c>
      <c r="S180" s="63">
        <v>35028</v>
      </c>
      <c r="T180" s="63">
        <v>497282.5</v>
      </c>
    </row>
    <row r="181" spans="1:20" ht="78.75" x14ac:dyDescent="0.25">
      <c r="A181" s="64" t="s">
        <v>170</v>
      </c>
      <c r="B181" s="61" t="s">
        <v>168</v>
      </c>
      <c r="C181" s="61" t="s">
        <v>235</v>
      </c>
      <c r="D181" s="61" t="s">
        <v>932</v>
      </c>
      <c r="E181" s="61" t="s">
        <v>933</v>
      </c>
      <c r="F181" s="61" t="s">
        <v>934</v>
      </c>
      <c r="G181" s="62">
        <v>43585</v>
      </c>
      <c r="H181" s="62">
        <v>42917</v>
      </c>
      <c r="I181" s="61" t="s">
        <v>121</v>
      </c>
      <c r="J181" s="61" t="s">
        <v>239</v>
      </c>
      <c r="K181" s="61" t="s">
        <v>926</v>
      </c>
      <c r="L181" s="62">
        <v>42886</v>
      </c>
      <c r="M181" s="62">
        <v>42886</v>
      </c>
      <c r="N181" s="61" t="s">
        <v>935</v>
      </c>
      <c r="O181" s="63">
        <v>203934.75</v>
      </c>
      <c r="P181" s="63">
        <v>91.93</v>
      </c>
      <c r="Q181" s="63">
        <v>221825</v>
      </c>
      <c r="R181" s="63">
        <v>177460</v>
      </c>
      <c r="S181" s="63">
        <v>17890.25</v>
      </c>
      <c r="T181" s="63">
        <v>221825</v>
      </c>
    </row>
    <row r="182" spans="1:20" ht="180" x14ac:dyDescent="0.25">
      <c r="A182" s="64" t="s">
        <v>170</v>
      </c>
      <c r="B182" s="61" t="s">
        <v>168</v>
      </c>
      <c r="C182" s="61" t="s">
        <v>235</v>
      </c>
      <c r="D182" s="61" t="s">
        <v>936</v>
      </c>
      <c r="E182" s="61" t="s">
        <v>937</v>
      </c>
      <c r="F182" s="61" t="s">
        <v>938</v>
      </c>
      <c r="G182" s="62">
        <v>43830</v>
      </c>
      <c r="H182" s="62">
        <v>42917</v>
      </c>
      <c r="I182" s="61" t="s">
        <v>121</v>
      </c>
      <c r="J182" s="61" t="s">
        <v>239</v>
      </c>
      <c r="K182" s="61" t="s">
        <v>926</v>
      </c>
      <c r="L182" s="62">
        <v>42893</v>
      </c>
      <c r="M182" s="62">
        <v>43697</v>
      </c>
      <c r="N182" s="61" t="s">
        <v>939</v>
      </c>
      <c r="O182" s="63">
        <v>240859.91</v>
      </c>
      <c r="P182" s="63">
        <v>46.445</v>
      </c>
      <c r="Q182" s="63">
        <v>259299.55</v>
      </c>
      <c r="R182" s="63">
        <v>207439.64</v>
      </c>
      <c r="S182" s="63">
        <v>18439.64</v>
      </c>
      <c r="T182" s="63">
        <v>259299.55</v>
      </c>
    </row>
    <row r="183" spans="1:20" ht="168.75" x14ac:dyDescent="0.25">
      <c r="A183" s="64" t="s">
        <v>170</v>
      </c>
      <c r="B183" s="61" t="s">
        <v>168</v>
      </c>
      <c r="C183" s="61" t="s">
        <v>235</v>
      </c>
      <c r="D183" s="61" t="s">
        <v>940</v>
      </c>
      <c r="E183" s="61" t="s">
        <v>941</v>
      </c>
      <c r="F183" s="61" t="s">
        <v>942</v>
      </c>
      <c r="G183" s="62">
        <v>43646</v>
      </c>
      <c r="H183" s="62">
        <v>42948</v>
      </c>
      <c r="I183" s="61" t="s">
        <v>123</v>
      </c>
      <c r="J183" s="61" t="s">
        <v>239</v>
      </c>
      <c r="K183" s="61" t="s">
        <v>926</v>
      </c>
      <c r="L183" s="62">
        <v>42936</v>
      </c>
      <c r="M183" s="62">
        <v>43662</v>
      </c>
      <c r="N183" s="61" t="s">
        <v>943</v>
      </c>
      <c r="O183" s="63">
        <v>34906.07</v>
      </c>
      <c r="P183" s="63">
        <v>91.86</v>
      </c>
      <c r="Q183" s="63">
        <v>37999.199999999997</v>
      </c>
      <c r="R183" s="63">
        <v>30399.360000000001</v>
      </c>
      <c r="S183" s="63">
        <v>3093.13</v>
      </c>
      <c r="T183" s="63">
        <v>37999.199999999997</v>
      </c>
    </row>
    <row r="184" spans="1:20" ht="168.75" x14ac:dyDescent="0.25">
      <c r="A184" s="64" t="s">
        <v>170</v>
      </c>
      <c r="B184" s="61" t="s">
        <v>168</v>
      </c>
      <c r="C184" s="61" t="s">
        <v>235</v>
      </c>
      <c r="D184" s="61" t="s">
        <v>944</v>
      </c>
      <c r="E184" s="61" t="s">
        <v>945</v>
      </c>
      <c r="F184" s="61" t="s">
        <v>946</v>
      </c>
      <c r="G184" s="62">
        <v>43646</v>
      </c>
      <c r="H184" s="62">
        <v>42948</v>
      </c>
      <c r="I184" s="61" t="s">
        <v>123</v>
      </c>
      <c r="J184" s="61" t="s">
        <v>239</v>
      </c>
      <c r="K184" s="61" t="s">
        <v>926</v>
      </c>
      <c r="L184" s="62">
        <v>42936</v>
      </c>
      <c r="M184" s="62">
        <v>43662</v>
      </c>
      <c r="N184" s="61" t="s">
        <v>943</v>
      </c>
      <c r="O184" s="63">
        <v>209914.7</v>
      </c>
      <c r="P184" s="63">
        <v>91.92</v>
      </c>
      <c r="Q184" s="63">
        <v>228366.73</v>
      </c>
      <c r="R184" s="63">
        <v>182693.38</v>
      </c>
      <c r="S184" s="63">
        <v>18452.03</v>
      </c>
      <c r="T184" s="63">
        <v>228366.73</v>
      </c>
    </row>
    <row r="185" spans="1:20" ht="168.75" x14ac:dyDescent="0.25">
      <c r="A185" s="64" t="s">
        <v>170</v>
      </c>
      <c r="B185" s="61" t="s">
        <v>168</v>
      </c>
      <c r="C185" s="61" t="s">
        <v>235</v>
      </c>
      <c r="D185" s="61" t="s">
        <v>947</v>
      </c>
      <c r="E185" s="61" t="s">
        <v>948</v>
      </c>
      <c r="F185" s="61" t="s">
        <v>949</v>
      </c>
      <c r="G185" s="62">
        <v>43646</v>
      </c>
      <c r="H185" s="62">
        <v>42948</v>
      </c>
      <c r="I185" s="61" t="s">
        <v>123</v>
      </c>
      <c r="J185" s="61" t="s">
        <v>239</v>
      </c>
      <c r="K185" s="61" t="s">
        <v>926</v>
      </c>
      <c r="L185" s="62">
        <v>42936</v>
      </c>
      <c r="M185" s="62">
        <v>43662</v>
      </c>
      <c r="N185" s="61" t="s">
        <v>943</v>
      </c>
      <c r="O185" s="63">
        <v>23630.98</v>
      </c>
      <c r="P185" s="63">
        <v>92.95</v>
      </c>
      <c r="Q185" s="63">
        <v>25423.33</v>
      </c>
      <c r="R185" s="63">
        <v>20338.66</v>
      </c>
      <c r="S185" s="63">
        <v>1792.35</v>
      </c>
      <c r="T185" s="63">
        <v>25423.33</v>
      </c>
    </row>
    <row r="186" spans="1:20" ht="168.75" x14ac:dyDescent="0.25">
      <c r="A186" s="64" t="s">
        <v>170</v>
      </c>
      <c r="B186" s="61" t="s">
        <v>168</v>
      </c>
      <c r="C186" s="61" t="s">
        <v>235</v>
      </c>
      <c r="D186" s="61" t="s">
        <v>950</v>
      </c>
      <c r="E186" s="61" t="s">
        <v>951</v>
      </c>
      <c r="F186" s="61" t="s">
        <v>952</v>
      </c>
      <c r="G186" s="62">
        <v>43646</v>
      </c>
      <c r="H186" s="62">
        <v>42948</v>
      </c>
      <c r="I186" s="61" t="s">
        <v>123</v>
      </c>
      <c r="J186" s="61" t="s">
        <v>239</v>
      </c>
      <c r="K186" s="61" t="s">
        <v>926</v>
      </c>
      <c r="L186" s="62">
        <v>42936</v>
      </c>
      <c r="M186" s="62">
        <v>43662</v>
      </c>
      <c r="N186" s="61" t="s">
        <v>943</v>
      </c>
      <c r="O186" s="63">
        <v>110285.37</v>
      </c>
      <c r="P186" s="63">
        <v>92.83</v>
      </c>
      <c r="Q186" s="63">
        <v>118803.58</v>
      </c>
      <c r="R186" s="63">
        <v>95042.86</v>
      </c>
      <c r="S186" s="63">
        <v>8518.2099999999991</v>
      </c>
      <c r="T186" s="63">
        <v>118803.58</v>
      </c>
    </row>
    <row r="187" spans="1:20" ht="168.75" x14ac:dyDescent="0.25">
      <c r="A187" s="64" t="s">
        <v>170</v>
      </c>
      <c r="B187" s="61" t="s">
        <v>168</v>
      </c>
      <c r="C187" s="61" t="s">
        <v>235</v>
      </c>
      <c r="D187" s="61" t="s">
        <v>953</v>
      </c>
      <c r="E187" s="61" t="s">
        <v>954</v>
      </c>
      <c r="F187" s="61" t="s">
        <v>955</v>
      </c>
      <c r="G187" s="62">
        <v>43646</v>
      </c>
      <c r="H187" s="62">
        <v>42948</v>
      </c>
      <c r="I187" s="61" t="s">
        <v>123</v>
      </c>
      <c r="J187" s="61" t="s">
        <v>239</v>
      </c>
      <c r="K187" s="61" t="s">
        <v>926</v>
      </c>
      <c r="L187" s="62">
        <v>42936</v>
      </c>
      <c r="M187" s="62">
        <v>43662</v>
      </c>
      <c r="N187" s="61" t="s">
        <v>943</v>
      </c>
      <c r="O187" s="63">
        <v>32896.93</v>
      </c>
      <c r="P187" s="63">
        <v>92.15</v>
      </c>
      <c r="Q187" s="63">
        <v>35699.31</v>
      </c>
      <c r="R187" s="63">
        <v>28559.45</v>
      </c>
      <c r="S187" s="63">
        <v>2802.38</v>
      </c>
      <c r="T187" s="63">
        <v>35699.31</v>
      </c>
    </row>
    <row r="188" spans="1:20" ht="168.75" x14ac:dyDescent="0.25">
      <c r="A188" s="64" t="s">
        <v>170</v>
      </c>
      <c r="B188" s="61" t="s">
        <v>168</v>
      </c>
      <c r="C188" s="61" t="s">
        <v>235</v>
      </c>
      <c r="D188" s="61" t="s">
        <v>956</v>
      </c>
      <c r="E188" s="61" t="s">
        <v>957</v>
      </c>
      <c r="F188" s="61" t="s">
        <v>958</v>
      </c>
      <c r="G188" s="62">
        <v>43646</v>
      </c>
      <c r="H188" s="62">
        <v>42948</v>
      </c>
      <c r="I188" s="61" t="s">
        <v>123</v>
      </c>
      <c r="J188" s="61" t="s">
        <v>239</v>
      </c>
      <c r="K188" s="61" t="s">
        <v>926</v>
      </c>
      <c r="L188" s="62">
        <v>42936</v>
      </c>
      <c r="M188" s="62">
        <v>43670</v>
      </c>
      <c r="N188" s="61" t="s">
        <v>943</v>
      </c>
      <c r="O188" s="63">
        <v>130499.93</v>
      </c>
      <c r="P188" s="63">
        <v>92.33</v>
      </c>
      <c r="Q188" s="63">
        <v>141340.76999999999</v>
      </c>
      <c r="R188" s="63">
        <v>113072.62</v>
      </c>
      <c r="S188" s="63">
        <v>10840.84</v>
      </c>
      <c r="T188" s="63">
        <v>141340.76999999999</v>
      </c>
    </row>
    <row r="189" spans="1:20" ht="168.75" x14ac:dyDescent="0.25">
      <c r="A189" s="64" t="s">
        <v>170</v>
      </c>
      <c r="B189" s="61" t="s">
        <v>168</v>
      </c>
      <c r="C189" s="61" t="s">
        <v>235</v>
      </c>
      <c r="D189" s="61" t="s">
        <v>959</v>
      </c>
      <c r="E189" s="61" t="s">
        <v>960</v>
      </c>
      <c r="F189" s="61" t="s">
        <v>961</v>
      </c>
      <c r="G189" s="62">
        <v>43646</v>
      </c>
      <c r="H189" s="62">
        <v>42948</v>
      </c>
      <c r="I189" s="61" t="s">
        <v>123</v>
      </c>
      <c r="J189" s="61" t="s">
        <v>239</v>
      </c>
      <c r="K189" s="61" t="s">
        <v>926</v>
      </c>
      <c r="L189" s="62">
        <v>42936</v>
      </c>
      <c r="M189" s="62">
        <v>43670</v>
      </c>
      <c r="N189" s="61" t="s">
        <v>943</v>
      </c>
      <c r="O189" s="63">
        <v>33003.46</v>
      </c>
      <c r="P189" s="63">
        <v>91.13</v>
      </c>
      <c r="Q189" s="63">
        <v>36215.800000000003</v>
      </c>
      <c r="R189" s="63">
        <v>28972.639999999999</v>
      </c>
      <c r="S189" s="63">
        <v>3212.34</v>
      </c>
      <c r="T189" s="63">
        <v>36215.800000000003</v>
      </c>
    </row>
    <row r="190" spans="1:20" ht="168.75" x14ac:dyDescent="0.25">
      <c r="A190" s="64" t="s">
        <v>170</v>
      </c>
      <c r="B190" s="61" t="s">
        <v>168</v>
      </c>
      <c r="C190" s="61" t="s">
        <v>235</v>
      </c>
      <c r="D190" s="61" t="s">
        <v>962</v>
      </c>
      <c r="E190" s="61" t="s">
        <v>963</v>
      </c>
      <c r="F190" s="61" t="s">
        <v>964</v>
      </c>
      <c r="G190" s="62">
        <v>43646</v>
      </c>
      <c r="H190" s="62">
        <v>42948</v>
      </c>
      <c r="I190" s="61" t="s">
        <v>123</v>
      </c>
      <c r="J190" s="61" t="s">
        <v>239</v>
      </c>
      <c r="K190" s="61" t="s">
        <v>926</v>
      </c>
      <c r="L190" s="62">
        <v>42936</v>
      </c>
      <c r="M190" s="62">
        <v>43670</v>
      </c>
      <c r="N190" s="61" t="s">
        <v>943</v>
      </c>
      <c r="O190" s="63">
        <v>83470.929999999993</v>
      </c>
      <c r="P190" s="63">
        <v>92.84</v>
      </c>
      <c r="Q190" s="63">
        <v>89908.37</v>
      </c>
      <c r="R190" s="63">
        <v>71926.7</v>
      </c>
      <c r="S190" s="63">
        <v>6437.44</v>
      </c>
      <c r="T190" s="63">
        <v>89908.37</v>
      </c>
    </row>
    <row r="191" spans="1:20" ht="168.75" x14ac:dyDescent="0.25">
      <c r="A191" s="64" t="s">
        <v>170</v>
      </c>
      <c r="B191" s="61" t="s">
        <v>168</v>
      </c>
      <c r="C191" s="61" t="s">
        <v>235</v>
      </c>
      <c r="D191" s="61" t="s">
        <v>965</v>
      </c>
      <c r="E191" s="61" t="s">
        <v>966</v>
      </c>
      <c r="F191" s="61" t="s">
        <v>967</v>
      </c>
      <c r="G191" s="62">
        <v>43646</v>
      </c>
      <c r="H191" s="62">
        <v>42948</v>
      </c>
      <c r="I191" s="61" t="s">
        <v>123</v>
      </c>
      <c r="J191" s="61" t="s">
        <v>239</v>
      </c>
      <c r="K191" s="61" t="s">
        <v>926</v>
      </c>
      <c r="L191" s="62">
        <v>42936</v>
      </c>
      <c r="M191" s="62">
        <v>43670</v>
      </c>
      <c r="N191" s="61" t="s">
        <v>943</v>
      </c>
      <c r="O191" s="63">
        <v>49288.01</v>
      </c>
      <c r="P191" s="63">
        <v>92.43</v>
      </c>
      <c r="Q191" s="63">
        <v>53324.7</v>
      </c>
      <c r="R191" s="63">
        <v>42659.76</v>
      </c>
      <c r="S191" s="63">
        <v>4036.69</v>
      </c>
      <c r="T191" s="63">
        <v>53324.7</v>
      </c>
    </row>
    <row r="192" spans="1:20" ht="168.75" x14ac:dyDescent="0.25">
      <c r="A192" s="64" t="s">
        <v>170</v>
      </c>
      <c r="B192" s="61" t="s">
        <v>168</v>
      </c>
      <c r="C192" s="61" t="s">
        <v>235</v>
      </c>
      <c r="D192" s="61" t="s">
        <v>968</v>
      </c>
      <c r="E192" s="61" t="s">
        <v>969</v>
      </c>
      <c r="F192" s="61" t="s">
        <v>970</v>
      </c>
      <c r="G192" s="62">
        <v>43646</v>
      </c>
      <c r="H192" s="62">
        <v>42948</v>
      </c>
      <c r="I192" s="61" t="s">
        <v>123</v>
      </c>
      <c r="J192" s="61" t="s">
        <v>239</v>
      </c>
      <c r="K192" s="61" t="s">
        <v>926</v>
      </c>
      <c r="L192" s="62">
        <v>42936</v>
      </c>
      <c r="M192" s="62">
        <v>43662</v>
      </c>
      <c r="N192" s="61" t="s">
        <v>943</v>
      </c>
      <c r="O192" s="63">
        <v>45969.14</v>
      </c>
      <c r="P192" s="63">
        <v>92.65</v>
      </c>
      <c r="Q192" s="63">
        <v>49615.94</v>
      </c>
      <c r="R192" s="63">
        <v>39692.75</v>
      </c>
      <c r="S192" s="63">
        <v>3646.8</v>
      </c>
      <c r="T192" s="63">
        <v>49615.94</v>
      </c>
    </row>
    <row r="193" spans="1:20" ht="168.75" x14ac:dyDescent="0.25">
      <c r="A193" s="64" t="s">
        <v>170</v>
      </c>
      <c r="B193" s="61" t="s">
        <v>168</v>
      </c>
      <c r="C193" s="61" t="s">
        <v>235</v>
      </c>
      <c r="D193" s="61" t="s">
        <v>971</v>
      </c>
      <c r="E193" s="61" t="s">
        <v>972</v>
      </c>
      <c r="F193" s="61" t="s">
        <v>973</v>
      </c>
      <c r="G193" s="62">
        <v>43646</v>
      </c>
      <c r="H193" s="62">
        <v>42948</v>
      </c>
      <c r="I193" s="61" t="s">
        <v>123</v>
      </c>
      <c r="J193" s="61" t="s">
        <v>239</v>
      </c>
      <c r="K193" s="61" t="s">
        <v>926</v>
      </c>
      <c r="L193" s="62">
        <v>42936</v>
      </c>
      <c r="M193" s="62">
        <v>43662</v>
      </c>
      <c r="N193" s="61" t="s">
        <v>943</v>
      </c>
      <c r="O193" s="63">
        <v>28786.52</v>
      </c>
      <c r="P193" s="63">
        <v>92.17</v>
      </c>
      <c r="Q193" s="63">
        <v>31231.98</v>
      </c>
      <c r="R193" s="63">
        <v>24985.58</v>
      </c>
      <c r="S193" s="63">
        <v>2445.46</v>
      </c>
      <c r="T193" s="63">
        <v>31231.98</v>
      </c>
    </row>
    <row r="194" spans="1:20" ht="168.75" x14ac:dyDescent="0.25">
      <c r="A194" s="64" t="s">
        <v>170</v>
      </c>
      <c r="B194" s="61" t="s">
        <v>168</v>
      </c>
      <c r="C194" s="61" t="s">
        <v>235</v>
      </c>
      <c r="D194" s="61" t="s">
        <v>974</v>
      </c>
      <c r="E194" s="61" t="s">
        <v>975</v>
      </c>
      <c r="F194" s="61" t="s">
        <v>976</v>
      </c>
      <c r="G194" s="62">
        <v>43646</v>
      </c>
      <c r="H194" s="62">
        <v>42948</v>
      </c>
      <c r="I194" s="61" t="s">
        <v>123</v>
      </c>
      <c r="J194" s="61" t="s">
        <v>239</v>
      </c>
      <c r="K194" s="61" t="s">
        <v>926</v>
      </c>
      <c r="L194" s="62">
        <v>42936</v>
      </c>
      <c r="M194" s="62">
        <v>43662</v>
      </c>
      <c r="N194" s="61" t="s">
        <v>943</v>
      </c>
      <c r="O194" s="63">
        <v>64347</v>
      </c>
      <c r="P194" s="63">
        <v>92.9</v>
      </c>
      <c r="Q194" s="63">
        <v>69264.789999999994</v>
      </c>
      <c r="R194" s="63">
        <v>55411.83</v>
      </c>
      <c r="S194" s="63">
        <v>4917.79</v>
      </c>
      <c r="T194" s="63">
        <v>69264.789999999994</v>
      </c>
    </row>
    <row r="195" spans="1:20" ht="168.75" x14ac:dyDescent="0.25">
      <c r="A195" s="64" t="s">
        <v>170</v>
      </c>
      <c r="B195" s="61" t="s">
        <v>168</v>
      </c>
      <c r="C195" s="61" t="s">
        <v>235</v>
      </c>
      <c r="D195" s="61" t="s">
        <v>977</v>
      </c>
      <c r="E195" s="61" t="s">
        <v>978</v>
      </c>
      <c r="F195" s="61" t="s">
        <v>979</v>
      </c>
      <c r="G195" s="62">
        <v>43646</v>
      </c>
      <c r="H195" s="62">
        <v>42948</v>
      </c>
      <c r="I195" s="61" t="s">
        <v>123</v>
      </c>
      <c r="J195" s="61" t="s">
        <v>239</v>
      </c>
      <c r="K195" s="61" t="s">
        <v>926</v>
      </c>
      <c r="L195" s="62">
        <v>42936</v>
      </c>
      <c r="M195" s="62">
        <v>43662</v>
      </c>
      <c r="N195" s="61" t="s">
        <v>943</v>
      </c>
      <c r="O195" s="63">
        <v>68049.710000000006</v>
      </c>
      <c r="P195" s="63">
        <v>92.45</v>
      </c>
      <c r="Q195" s="63">
        <v>73607.039999999994</v>
      </c>
      <c r="R195" s="63">
        <v>58885.63</v>
      </c>
      <c r="S195" s="63">
        <v>5557.33</v>
      </c>
      <c r="T195" s="63">
        <v>73607.039999999994</v>
      </c>
    </row>
    <row r="196" spans="1:20" ht="168.75" x14ac:dyDescent="0.25">
      <c r="A196" s="64" t="s">
        <v>170</v>
      </c>
      <c r="B196" s="61" t="s">
        <v>168</v>
      </c>
      <c r="C196" s="61" t="s">
        <v>235</v>
      </c>
      <c r="D196" s="61" t="s">
        <v>980</v>
      </c>
      <c r="E196" s="61" t="s">
        <v>981</v>
      </c>
      <c r="F196" s="61" t="s">
        <v>982</v>
      </c>
      <c r="G196" s="62">
        <v>43646</v>
      </c>
      <c r="H196" s="62">
        <v>42948</v>
      </c>
      <c r="I196" s="61" t="s">
        <v>123</v>
      </c>
      <c r="J196" s="61" t="s">
        <v>239</v>
      </c>
      <c r="K196" s="61" t="s">
        <v>926</v>
      </c>
      <c r="L196" s="62">
        <v>42936</v>
      </c>
      <c r="M196" s="62">
        <v>43662</v>
      </c>
      <c r="N196" s="61" t="s">
        <v>943</v>
      </c>
      <c r="O196" s="63">
        <v>40585.86</v>
      </c>
      <c r="P196" s="63">
        <v>92.24</v>
      </c>
      <c r="Q196" s="63">
        <v>43998.89</v>
      </c>
      <c r="R196" s="63">
        <v>35199.11</v>
      </c>
      <c r="S196" s="63">
        <v>3413.03</v>
      </c>
      <c r="T196" s="63">
        <v>43998.89</v>
      </c>
    </row>
    <row r="197" spans="1:20" ht="168.75" x14ac:dyDescent="0.25">
      <c r="A197" s="64" t="s">
        <v>170</v>
      </c>
      <c r="B197" s="61" t="s">
        <v>168</v>
      </c>
      <c r="C197" s="61" t="s">
        <v>235</v>
      </c>
      <c r="D197" s="61" t="s">
        <v>983</v>
      </c>
      <c r="E197" s="61" t="s">
        <v>984</v>
      </c>
      <c r="F197" s="61" t="s">
        <v>985</v>
      </c>
      <c r="G197" s="62">
        <v>43646</v>
      </c>
      <c r="H197" s="62">
        <v>42948</v>
      </c>
      <c r="I197" s="61" t="s">
        <v>123</v>
      </c>
      <c r="J197" s="61" t="s">
        <v>239</v>
      </c>
      <c r="K197" s="61" t="s">
        <v>926</v>
      </c>
      <c r="L197" s="62">
        <v>42936</v>
      </c>
      <c r="M197" s="62">
        <v>43662</v>
      </c>
      <c r="N197" s="61" t="s">
        <v>943</v>
      </c>
      <c r="O197" s="63">
        <v>86938.49</v>
      </c>
      <c r="P197" s="63">
        <v>92.71</v>
      </c>
      <c r="Q197" s="63">
        <v>93774.65</v>
      </c>
      <c r="R197" s="63">
        <v>75019.72</v>
      </c>
      <c r="S197" s="63">
        <v>6836.16</v>
      </c>
      <c r="T197" s="63">
        <v>93774.65</v>
      </c>
    </row>
    <row r="198" spans="1:20" ht="168.75" x14ac:dyDescent="0.25">
      <c r="A198" s="64" t="s">
        <v>170</v>
      </c>
      <c r="B198" s="61" t="s">
        <v>168</v>
      </c>
      <c r="C198" s="61" t="s">
        <v>235</v>
      </c>
      <c r="D198" s="61" t="s">
        <v>986</v>
      </c>
      <c r="E198" s="61" t="s">
        <v>987</v>
      </c>
      <c r="F198" s="61" t="s">
        <v>988</v>
      </c>
      <c r="G198" s="62">
        <v>43646</v>
      </c>
      <c r="H198" s="62">
        <v>42948</v>
      </c>
      <c r="I198" s="61" t="s">
        <v>123</v>
      </c>
      <c r="J198" s="61" t="s">
        <v>239</v>
      </c>
      <c r="K198" s="61" t="s">
        <v>926</v>
      </c>
      <c r="L198" s="62">
        <v>42936</v>
      </c>
      <c r="M198" s="62">
        <v>43662</v>
      </c>
      <c r="N198" s="61" t="s">
        <v>943</v>
      </c>
      <c r="O198" s="63">
        <v>56113.43</v>
      </c>
      <c r="P198" s="63">
        <v>92.72</v>
      </c>
      <c r="Q198" s="63">
        <v>60520.3</v>
      </c>
      <c r="R198" s="63">
        <v>48416.24</v>
      </c>
      <c r="S198" s="63">
        <v>4406.87</v>
      </c>
      <c r="T198" s="63">
        <v>60520.3</v>
      </c>
    </row>
    <row r="199" spans="1:20" ht="168.75" x14ac:dyDescent="0.25">
      <c r="A199" s="64" t="s">
        <v>170</v>
      </c>
      <c r="B199" s="61" t="s">
        <v>168</v>
      </c>
      <c r="C199" s="61" t="s">
        <v>235</v>
      </c>
      <c r="D199" s="61" t="s">
        <v>989</v>
      </c>
      <c r="E199" s="61" t="s">
        <v>990</v>
      </c>
      <c r="F199" s="61" t="s">
        <v>991</v>
      </c>
      <c r="G199" s="62">
        <v>43646</v>
      </c>
      <c r="H199" s="62">
        <v>42948</v>
      </c>
      <c r="I199" s="61" t="s">
        <v>123</v>
      </c>
      <c r="J199" s="61" t="s">
        <v>239</v>
      </c>
      <c r="K199" s="61" t="s">
        <v>926</v>
      </c>
      <c r="L199" s="62">
        <v>42936</v>
      </c>
      <c r="M199" s="62">
        <v>43662</v>
      </c>
      <c r="N199" s="61" t="s">
        <v>943</v>
      </c>
      <c r="O199" s="63">
        <v>89622.88</v>
      </c>
      <c r="P199" s="63">
        <v>92.66</v>
      </c>
      <c r="Q199" s="63">
        <v>96722.3</v>
      </c>
      <c r="R199" s="63">
        <v>77377.84</v>
      </c>
      <c r="S199" s="63">
        <v>7099.42</v>
      </c>
      <c r="T199" s="63">
        <v>96722.3</v>
      </c>
    </row>
    <row r="200" spans="1:20" ht="168.75" x14ac:dyDescent="0.25">
      <c r="A200" s="64" t="s">
        <v>170</v>
      </c>
      <c r="B200" s="61" t="s">
        <v>168</v>
      </c>
      <c r="C200" s="61" t="s">
        <v>235</v>
      </c>
      <c r="D200" s="61" t="s">
        <v>992</v>
      </c>
      <c r="E200" s="61" t="s">
        <v>993</v>
      </c>
      <c r="F200" s="61" t="s">
        <v>994</v>
      </c>
      <c r="G200" s="62">
        <v>43646</v>
      </c>
      <c r="H200" s="62">
        <v>42948</v>
      </c>
      <c r="I200" s="61" t="s">
        <v>123</v>
      </c>
      <c r="J200" s="61" t="s">
        <v>239</v>
      </c>
      <c r="K200" s="61" t="s">
        <v>926</v>
      </c>
      <c r="L200" s="62">
        <v>42936</v>
      </c>
      <c r="M200" s="62">
        <v>43662</v>
      </c>
      <c r="N200" s="61" t="s">
        <v>943</v>
      </c>
      <c r="O200" s="63">
        <v>67128.59</v>
      </c>
      <c r="P200" s="63">
        <v>92.43</v>
      </c>
      <c r="Q200" s="63">
        <v>72626.399999999994</v>
      </c>
      <c r="R200" s="63">
        <v>58101.120000000003</v>
      </c>
      <c r="S200" s="63">
        <v>5497.81</v>
      </c>
      <c r="T200" s="63">
        <v>72626.399999999994</v>
      </c>
    </row>
    <row r="201" spans="1:20" ht="168.75" x14ac:dyDescent="0.25">
      <c r="A201" s="64" t="s">
        <v>170</v>
      </c>
      <c r="B201" s="61" t="s">
        <v>168</v>
      </c>
      <c r="C201" s="61" t="s">
        <v>235</v>
      </c>
      <c r="D201" s="61" t="s">
        <v>995</v>
      </c>
      <c r="E201" s="61" t="s">
        <v>996</v>
      </c>
      <c r="F201" s="61" t="s">
        <v>997</v>
      </c>
      <c r="G201" s="62">
        <v>43646</v>
      </c>
      <c r="H201" s="62">
        <v>42948</v>
      </c>
      <c r="I201" s="61" t="s">
        <v>123</v>
      </c>
      <c r="J201" s="61" t="s">
        <v>239</v>
      </c>
      <c r="K201" s="61" t="s">
        <v>926</v>
      </c>
      <c r="L201" s="62">
        <v>42936</v>
      </c>
      <c r="M201" s="62">
        <v>43662</v>
      </c>
      <c r="N201" s="61" t="s">
        <v>943</v>
      </c>
      <c r="O201" s="63">
        <v>40326.26</v>
      </c>
      <c r="P201" s="63">
        <v>92.96</v>
      </c>
      <c r="Q201" s="63">
        <v>43380.22</v>
      </c>
      <c r="R201" s="63">
        <v>34704.18</v>
      </c>
      <c r="S201" s="63">
        <v>3053.96</v>
      </c>
      <c r="T201" s="63">
        <v>43380.22</v>
      </c>
    </row>
    <row r="202" spans="1:20" ht="168.75" x14ac:dyDescent="0.25">
      <c r="A202" s="64" t="s">
        <v>170</v>
      </c>
      <c r="B202" s="61" t="s">
        <v>168</v>
      </c>
      <c r="C202" s="61" t="s">
        <v>235</v>
      </c>
      <c r="D202" s="61" t="s">
        <v>998</v>
      </c>
      <c r="E202" s="61" t="s">
        <v>999</v>
      </c>
      <c r="F202" s="61" t="s">
        <v>1000</v>
      </c>
      <c r="G202" s="62">
        <v>43646</v>
      </c>
      <c r="H202" s="62">
        <v>42948</v>
      </c>
      <c r="I202" s="61" t="s">
        <v>123</v>
      </c>
      <c r="J202" s="61" t="s">
        <v>239</v>
      </c>
      <c r="K202" s="61" t="s">
        <v>926</v>
      </c>
      <c r="L202" s="62">
        <v>42936</v>
      </c>
      <c r="M202" s="62">
        <v>43662</v>
      </c>
      <c r="N202" s="61" t="s">
        <v>943</v>
      </c>
      <c r="O202" s="63">
        <v>85936.36</v>
      </c>
      <c r="P202" s="63">
        <v>92.9</v>
      </c>
      <c r="Q202" s="63">
        <v>92504.16</v>
      </c>
      <c r="R202" s="63">
        <v>74003.33</v>
      </c>
      <c r="S202" s="63">
        <v>6567.8</v>
      </c>
      <c r="T202" s="63">
        <v>92504.16</v>
      </c>
    </row>
    <row r="203" spans="1:20" ht="168.75" x14ac:dyDescent="0.25">
      <c r="A203" s="64" t="s">
        <v>170</v>
      </c>
      <c r="B203" s="61" t="s">
        <v>168</v>
      </c>
      <c r="C203" s="61" t="s">
        <v>235</v>
      </c>
      <c r="D203" s="61" t="s">
        <v>1001</v>
      </c>
      <c r="E203" s="61" t="s">
        <v>1002</v>
      </c>
      <c r="F203" s="61" t="s">
        <v>1003</v>
      </c>
      <c r="G203" s="62">
        <v>43646</v>
      </c>
      <c r="H203" s="62">
        <v>42948</v>
      </c>
      <c r="I203" s="61" t="s">
        <v>123</v>
      </c>
      <c r="J203" s="61" t="s">
        <v>239</v>
      </c>
      <c r="K203" s="61" t="s">
        <v>926</v>
      </c>
      <c r="L203" s="62">
        <v>42936</v>
      </c>
      <c r="M203" s="62">
        <v>43670</v>
      </c>
      <c r="N203" s="61" t="s">
        <v>943</v>
      </c>
      <c r="O203" s="63">
        <v>34016.74</v>
      </c>
      <c r="P203" s="63">
        <v>92.52</v>
      </c>
      <c r="Q203" s="63">
        <v>36766.910000000003</v>
      </c>
      <c r="R203" s="63">
        <v>29413.53</v>
      </c>
      <c r="S203" s="63">
        <v>2750.17</v>
      </c>
      <c r="T203" s="63">
        <v>36766.910000000003</v>
      </c>
    </row>
    <row r="204" spans="1:20" ht="168.75" x14ac:dyDescent="0.25">
      <c r="A204" s="64" t="s">
        <v>170</v>
      </c>
      <c r="B204" s="61" t="s">
        <v>168</v>
      </c>
      <c r="C204" s="61" t="s">
        <v>235</v>
      </c>
      <c r="D204" s="61" t="s">
        <v>1004</v>
      </c>
      <c r="E204" s="61" t="s">
        <v>1005</v>
      </c>
      <c r="F204" s="61" t="s">
        <v>1006</v>
      </c>
      <c r="G204" s="62">
        <v>43646</v>
      </c>
      <c r="H204" s="62">
        <v>42948</v>
      </c>
      <c r="I204" s="61" t="s">
        <v>123</v>
      </c>
      <c r="J204" s="61" t="s">
        <v>239</v>
      </c>
      <c r="K204" s="61" t="s">
        <v>926</v>
      </c>
      <c r="L204" s="62">
        <v>42936</v>
      </c>
      <c r="M204" s="62">
        <v>43670</v>
      </c>
      <c r="N204" s="61" t="s">
        <v>943</v>
      </c>
      <c r="O204" s="63">
        <v>92641.67</v>
      </c>
      <c r="P204" s="63">
        <v>92.88</v>
      </c>
      <c r="Q204" s="63">
        <v>99743.4</v>
      </c>
      <c r="R204" s="63">
        <v>79794.720000000001</v>
      </c>
      <c r="S204" s="63">
        <v>7101.73</v>
      </c>
      <c r="T204" s="63">
        <v>99743.4</v>
      </c>
    </row>
    <row r="205" spans="1:20" ht="168.75" x14ac:dyDescent="0.25">
      <c r="A205" s="64" t="s">
        <v>170</v>
      </c>
      <c r="B205" s="61" t="s">
        <v>168</v>
      </c>
      <c r="C205" s="61" t="s">
        <v>235</v>
      </c>
      <c r="D205" s="61" t="s">
        <v>1007</v>
      </c>
      <c r="E205" s="61" t="s">
        <v>1008</v>
      </c>
      <c r="F205" s="61" t="s">
        <v>1009</v>
      </c>
      <c r="G205" s="62">
        <v>43646</v>
      </c>
      <c r="H205" s="62">
        <v>42948</v>
      </c>
      <c r="I205" s="61" t="s">
        <v>123</v>
      </c>
      <c r="J205" s="61" t="s">
        <v>239</v>
      </c>
      <c r="K205" s="61" t="s">
        <v>926</v>
      </c>
      <c r="L205" s="62">
        <v>42936</v>
      </c>
      <c r="M205" s="62">
        <v>43670</v>
      </c>
      <c r="N205" s="61" t="s">
        <v>943</v>
      </c>
      <c r="O205" s="63">
        <v>44693.65</v>
      </c>
      <c r="P205" s="63">
        <v>92.4</v>
      </c>
      <c r="Q205" s="63">
        <v>48369.75</v>
      </c>
      <c r="R205" s="63">
        <v>38695.800000000003</v>
      </c>
      <c r="S205" s="63">
        <v>3676.1</v>
      </c>
      <c r="T205" s="63">
        <v>48369.75</v>
      </c>
    </row>
    <row r="206" spans="1:20" ht="168.75" x14ac:dyDescent="0.25">
      <c r="A206" s="64" t="s">
        <v>170</v>
      </c>
      <c r="B206" s="61" t="s">
        <v>168</v>
      </c>
      <c r="C206" s="61" t="s">
        <v>235</v>
      </c>
      <c r="D206" s="61" t="s">
        <v>1010</v>
      </c>
      <c r="E206" s="61" t="s">
        <v>1011</v>
      </c>
      <c r="F206" s="61" t="s">
        <v>1012</v>
      </c>
      <c r="G206" s="62">
        <v>43646</v>
      </c>
      <c r="H206" s="62">
        <v>42948</v>
      </c>
      <c r="I206" s="61" t="s">
        <v>123</v>
      </c>
      <c r="J206" s="61" t="s">
        <v>239</v>
      </c>
      <c r="K206" s="61" t="s">
        <v>926</v>
      </c>
      <c r="L206" s="62">
        <v>42936</v>
      </c>
      <c r="M206" s="62">
        <v>43670</v>
      </c>
      <c r="N206" s="61" t="s">
        <v>943</v>
      </c>
      <c r="O206" s="63">
        <v>70800.63</v>
      </c>
      <c r="P206" s="63">
        <v>92.79</v>
      </c>
      <c r="Q206" s="63">
        <v>76302</v>
      </c>
      <c r="R206" s="63">
        <v>61041.599999999999</v>
      </c>
      <c r="S206" s="63">
        <v>5501.37</v>
      </c>
      <c r="T206" s="63">
        <v>76302</v>
      </c>
    </row>
    <row r="207" spans="1:20" ht="168.75" x14ac:dyDescent="0.25">
      <c r="A207" s="64" t="s">
        <v>170</v>
      </c>
      <c r="B207" s="61" t="s">
        <v>168</v>
      </c>
      <c r="C207" s="61" t="s">
        <v>235</v>
      </c>
      <c r="D207" s="61" t="s">
        <v>1013</v>
      </c>
      <c r="E207" s="61" t="s">
        <v>1014</v>
      </c>
      <c r="F207" s="61" t="s">
        <v>1015</v>
      </c>
      <c r="G207" s="62">
        <v>43646</v>
      </c>
      <c r="H207" s="62">
        <v>42948</v>
      </c>
      <c r="I207" s="61" t="s">
        <v>123</v>
      </c>
      <c r="J207" s="61" t="s">
        <v>239</v>
      </c>
      <c r="K207" s="61" t="s">
        <v>926</v>
      </c>
      <c r="L207" s="62">
        <v>42936</v>
      </c>
      <c r="M207" s="62">
        <v>43670</v>
      </c>
      <c r="N207" s="61" t="s">
        <v>943</v>
      </c>
      <c r="O207" s="63">
        <v>105024.71</v>
      </c>
      <c r="P207" s="63">
        <v>92.44</v>
      </c>
      <c r="Q207" s="63">
        <v>113613.93</v>
      </c>
      <c r="R207" s="63">
        <v>90891.14</v>
      </c>
      <c r="S207" s="63">
        <v>8589.2199999999993</v>
      </c>
      <c r="T207" s="63">
        <v>113613.93</v>
      </c>
    </row>
    <row r="208" spans="1:20" ht="168.75" x14ac:dyDescent="0.25">
      <c r="A208" s="64" t="s">
        <v>170</v>
      </c>
      <c r="B208" s="61" t="s">
        <v>168</v>
      </c>
      <c r="C208" s="61" t="s">
        <v>235</v>
      </c>
      <c r="D208" s="61" t="s">
        <v>1016</v>
      </c>
      <c r="E208" s="61" t="s">
        <v>1017</v>
      </c>
      <c r="F208" s="61" t="s">
        <v>1018</v>
      </c>
      <c r="G208" s="62">
        <v>43646</v>
      </c>
      <c r="H208" s="62">
        <v>42948</v>
      </c>
      <c r="I208" s="61" t="s">
        <v>123</v>
      </c>
      <c r="J208" s="61" t="s">
        <v>239</v>
      </c>
      <c r="K208" s="61" t="s">
        <v>926</v>
      </c>
      <c r="L208" s="62">
        <v>42936</v>
      </c>
      <c r="M208" s="62">
        <v>43662</v>
      </c>
      <c r="N208" s="61" t="s">
        <v>943</v>
      </c>
      <c r="O208" s="63">
        <v>162023.43</v>
      </c>
      <c r="P208" s="63">
        <v>92.82</v>
      </c>
      <c r="Q208" s="63">
        <v>174556.6</v>
      </c>
      <c r="R208" s="63">
        <v>139645.28</v>
      </c>
      <c r="S208" s="63">
        <v>12533.17</v>
      </c>
      <c r="T208" s="63">
        <v>174556.6</v>
      </c>
    </row>
    <row r="209" spans="1:20" ht="168.75" x14ac:dyDescent="0.25">
      <c r="A209" s="64" t="s">
        <v>170</v>
      </c>
      <c r="B209" s="61" t="s">
        <v>168</v>
      </c>
      <c r="C209" s="61" t="s">
        <v>235</v>
      </c>
      <c r="D209" s="61" t="s">
        <v>1019</v>
      </c>
      <c r="E209" s="61" t="s">
        <v>1020</v>
      </c>
      <c r="F209" s="61" t="s">
        <v>1021</v>
      </c>
      <c r="G209" s="62">
        <v>43646</v>
      </c>
      <c r="H209" s="62">
        <v>42948</v>
      </c>
      <c r="I209" s="61" t="s">
        <v>123</v>
      </c>
      <c r="J209" s="61" t="s">
        <v>239</v>
      </c>
      <c r="K209" s="61" t="s">
        <v>926</v>
      </c>
      <c r="L209" s="62">
        <v>42936</v>
      </c>
      <c r="M209" s="62">
        <v>43662</v>
      </c>
      <c r="N209" s="61" t="s">
        <v>943</v>
      </c>
      <c r="O209" s="63">
        <v>193291.26</v>
      </c>
      <c r="P209" s="63">
        <v>92.88</v>
      </c>
      <c r="Q209" s="63">
        <v>208108.6</v>
      </c>
      <c r="R209" s="63">
        <v>166486.88</v>
      </c>
      <c r="S209" s="63">
        <v>14817.34</v>
      </c>
      <c r="T209" s="63">
        <v>208108.6</v>
      </c>
    </row>
    <row r="210" spans="1:20" ht="168.75" x14ac:dyDescent="0.25">
      <c r="A210" s="64" t="s">
        <v>170</v>
      </c>
      <c r="B210" s="61" t="s">
        <v>168</v>
      </c>
      <c r="C210" s="61" t="s">
        <v>235</v>
      </c>
      <c r="D210" s="61" t="s">
        <v>1022</v>
      </c>
      <c r="E210" s="61" t="s">
        <v>1023</v>
      </c>
      <c r="F210" s="61" t="s">
        <v>1024</v>
      </c>
      <c r="G210" s="62">
        <v>43646</v>
      </c>
      <c r="H210" s="62">
        <v>42948</v>
      </c>
      <c r="I210" s="61" t="s">
        <v>123</v>
      </c>
      <c r="J210" s="61" t="s">
        <v>239</v>
      </c>
      <c r="K210" s="61" t="s">
        <v>926</v>
      </c>
      <c r="L210" s="62">
        <v>42936</v>
      </c>
      <c r="M210" s="62">
        <v>43662</v>
      </c>
      <c r="N210" s="61" t="s">
        <v>943</v>
      </c>
      <c r="O210" s="63">
        <v>76361.39</v>
      </c>
      <c r="P210" s="63">
        <v>92.52</v>
      </c>
      <c r="Q210" s="63">
        <v>82535.02</v>
      </c>
      <c r="R210" s="63">
        <v>66028.02</v>
      </c>
      <c r="S210" s="63">
        <v>6173.63</v>
      </c>
      <c r="T210" s="63">
        <v>82535.02</v>
      </c>
    </row>
    <row r="211" spans="1:20" ht="168.75" x14ac:dyDescent="0.25">
      <c r="A211" s="64" t="s">
        <v>170</v>
      </c>
      <c r="B211" s="61" t="s">
        <v>168</v>
      </c>
      <c r="C211" s="61" t="s">
        <v>235</v>
      </c>
      <c r="D211" s="61" t="s">
        <v>1025</v>
      </c>
      <c r="E211" s="61" t="s">
        <v>1026</v>
      </c>
      <c r="F211" s="61" t="s">
        <v>1027</v>
      </c>
      <c r="G211" s="62">
        <v>43646</v>
      </c>
      <c r="H211" s="62">
        <v>42948</v>
      </c>
      <c r="I211" s="61" t="s">
        <v>123</v>
      </c>
      <c r="J211" s="61" t="s">
        <v>239</v>
      </c>
      <c r="K211" s="61" t="s">
        <v>926</v>
      </c>
      <c r="L211" s="62">
        <v>42936</v>
      </c>
      <c r="M211" s="62">
        <v>43662</v>
      </c>
      <c r="N211" s="61" t="s">
        <v>943</v>
      </c>
      <c r="O211" s="63">
        <v>123405.06</v>
      </c>
      <c r="P211" s="63">
        <v>92.87</v>
      </c>
      <c r="Q211" s="63">
        <v>132879.35999999999</v>
      </c>
      <c r="R211" s="63">
        <v>106303.49</v>
      </c>
      <c r="S211" s="63">
        <v>9474.2999999999993</v>
      </c>
      <c r="T211" s="63">
        <v>132879.35999999999</v>
      </c>
    </row>
    <row r="212" spans="1:20" ht="168.75" x14ac:dyDescent="0.25">
      <c r="A212" s="64" t="s">
        <v>170</v>
      </c>
      <c r="B212" s="61" t="s">
        <v>168</v>
      </c>
      <c r="C212" s="61" t="s">
        <v>235</v>
      </c>
      <c r="D212" s="61" t="s">
        <v>1028</v>
      </c>
      <c r="E212" s="61" t="s">
        <v>1029</v>
      </c>
      <c r="F212" s="61" t="s">
        <v>1030</v>
      </c>
      <c r="G212" s="62">
        <v>43646</v>
      </c>
      <c r="H212" s="62">
        <v>42948</v>
      </c>
      <c r="I212" s="61" t="s">
        <v>123</v>
      </c>
      <c r="J212" s="61" t="s">
        <v>239</v>
      </c>
      <c r="K212" s="61" t="s">
        <v>926</v>
      </c>
      <c r="L212" s="62">
        <v>42936</v>
      </c>
      <c r="M212" s="62">
        <v>43670</v>
      </c>
      <c r="N212" s="61" t="s">
        <v>943</v>
      </c>
      <c r="O212" s="63">
        <v>208956.14</v>
      </c>
      <c r="P212" s="63">
        <v>92.65</v>
      </c>
      <c r="Q212" s="63">
        <v>225532.79</v>
      </c>
      <c r="R212" s="63">
        <v>180426.23</v>
      </c>
      <c r="S212" s="63">
        <v>16576.650000000001</v>
      </c>
      <c r="T212" s="63">
        <v>225532.79</v>
      </c>
    </row>
    <row r="213" spans="1:20" ht="168.75" x14ac:dyDescent="0.25">
      <c r="A213" s="64" t="s">
        <v>170</v>
      </c>
      <c r="B213" s="61" t="s">
        <v>168</v>
      </c>
      <c r="C213" s="61" t="s">
        <v>235</v>
      </c>
      <c r="D213" s="61" t="s">
        <v>1031</v>
      </c>
      <c r="E213" s="61" t="s">
        <v>1032</v>
      </c>
      <c r="F213" s="61" t="s">
        <v>1033</v>
      </c>
      <c r="G213" s="62">
        <v>43646</v>
      </c>
      <c r="H213" s="62">
        <v>42948</v>
      </c>
      <c r="I213" s="61" t="s">
        <v>123</v>
      </c>
      <c r="J213" s="61" t="s">
        <v>239</v>
      </c>
      <c r="K213" s="61" t="s">
        <v>926</v>
      </c>
      <c r="L213" s="62">
        <v>42936</v>
      </c>
      <c r="M213" s="62">
        <v>43670</v>
      </c>
      <c r="N213" s="61" t="s">
        <v>943</v>
      </c>
      <c r="O213" s="63">
        <v>155820.12</v>
      </c>
      <c r="P213" s="63">
        <v>92.78</v>
      </c>
      <c r="Q213" s="63">
        <v>167945.8</v>
      </c>
      <c r="R213" s="63">
        <v>134356.64000000001</v>
      </c>
      <c r="S213" s="63">
        <v>12125.68</v>
      </c>
      <c r="T213" s="63">
        <v>167945.8</v>
      </c>
    </row>
    <row r="214" spans="1:20" ht="168.75" x14ac:dyDescent="0.25">
      <c r="A214" s="64" t="s">
        <v>170</v>
      </c>
      <c r="B214" s="61" t="s">
        <v>168</v>
      </c>
      <c r="C214" s="61" t="s">
        <v>235</v>
      </c>
      <c r="D214" s="61" t="s">
        <v>1034</v>
      </c>
      <c r="E214" s="61" t="s">
        <v>1035</v>
      </c>
      <c r="F214" s="61" t="s">
        <v>1036</v>
      </c>
      <c r="G214" s="62">
        <v>43646</v>
      </c>
      <c r="H214" s="62">
        <v>42948</v>
      </c>
      <c r="I214" s="61" t="s">
        <v>123</v>
      </c>
      <c r="J214" s="61" t="s">
        <v>239</v>
      </c>
      <c r="K214" s="61" t="s">
        <v>926</v>
      </c>
      <c r="L214" s="62">
        <v>42936</v>
      </c>
      <c r="M214" s="62">
        <v>43670</v>
      </c>
      <c r="N214" s="61" t="s">
        <v>943</v>
      </c>
      <c r="O214" s="63">
        <v>89513.919999999998</v>
      </c>
      <c r="P214" s="63">
        <v>92.07</v>
      </c>
      <c r="Q214" s="63">
        <v>97223.76</v>
      </c>
      <c r="R214" s="63">
        <v>77779.009999999995</v>
      </c>
      <c r="S214" s="63">
        <v>7709.84</v>
      </c>
      <c r="T214" s="63">
        <v>97223.76</v>
      </c>
    </row>
    <row r="215" spans="1:20" ht="168.75" x14ac:dyDescent="0.25">
      <c r="A215" s="64" t="s">
        <v>170</v>
      </c>
      <c r="B215" s="61" t="s">
        <v>168</v>
      </c>
      <c r="C215" s="61" t="s">
        <v>235</v>
      </c>
      <c r="D215" s="61" t="s">
        <v>1037</v>
      </c>
      <c r="E215" s="61" t="s">
        <v>1038</v>
      </c>
      <c r="F215" s="61" t="s">
        <v>1039</v>
      </c>
      <c r="G215" s="62">
        <v>43646</v>
      </c>
      <c r="H215" s="62">
        <v>42948</v>
      </c>
      <c r="I215" s="61" t="s">
        <v>123</v>
      </c>
      <c r="J215" s="61" t="s">
        <v>239</v>
      </c>
      <c r="K215" s="61" t="s">
        <v>926</v>
      </c>
      <c r="L215" s="62">
        <v>42936</v>
      </c>
      <c r="M215" s="62">
        <v>43670</v>
      </c>
      <c r="N215" s="61" t="s">
        <v>943</v>
      </c>
      <c r="O215" s="63">
        <v>227349.21</v>
      </c>
      <c r="P215" s="63">
        <v>92.81</v>
      </c>
      <c r="Q215" s="63">
        <v>244961.98</v>
      </c>
      <c r="R215" s="63">
        <v>195969.58</v>
      </c>
      <c r="S215" s="63">
        <v>17612.77</v>
      </c>
      <c r="T215" s="63">
        <v>244961.98</v>
      </c>
    </row>
    <row r="216" spans="1:20" ht="168.75" x14ac:dyDescent="0.25">
      <c r="A216" s="64" t="s">
        <v>170</v>
      </c>
      <c r="B216" s="61" t="s">
        <v>168</v>
      </c>
      <c r="C216" s="61" t="s">
        <v>235</v>
      </c>
      <c r="D216" s="61" t="s">
        <v>1040</v>
      </c>
      <c r="E216" s="61" t="s">
        <v>1041</v>
      </c>
      <c r="F216" s="61" t="s">
        <v>1042</v>
      </c>
      <c r="G216" s="62">
        <v>43646</v>
      </c>
      <c r="H216" s="62">
        <v>42948</v>
      </c>
      <c r="I216" s="61" t="s">
        <v>123</v>
      </c>
      <c r="J216" s="61" t="s">
        <v>239</v>
      </c>
      <c r="K216" s="61" t="s">
        <v>926</v>
      </c>
      <c r="L216" s="62">
        <v>42936</v>
      </c>
      <c r="M216" s="62">
        <v>43670</v>
      </c>
      <c r="N216" s="61" t="s">
        <v>943</v>
      </c>
      <c r="O216" s="63">
        <v>192330.27</v>
      </c>
      <c r="P216" s="63">
        <v>92.91</v>
      </c>
      <c r="Q216" s="63">
        <v>207007.08</v>
      </c>
      <c r="R216" s="63">
        <v>165605.66</v>
      </c>
      <c r="S216" s="63">
        <v>14676.81</v>
      </c>
      <c r="T216" s="63">
        <v>207007.08</v>
      </c>
    </row>
    <row r="217" spans="1:20" ht="168.75" x14ac:dyDescent="0.25">
      <c r="A217" s="64" t="s">
        <v>170</v>
      </c>
      <c r="B217" s="61" t="s">
        <v>168</v>
      </c>
      <c r="C217" s="61" t="s">
        <v>235</v>
      </c>
      <c r="D217" s="61" t="s">
        <v>1043</v>
      </c>
      <c r="E217" s="61" t="s">
        <v>1044</v>
      </c>
      <c r="F217" s="61" t="s">
        <v>1045</v>
      </c>
      <c r="G217" s="62">
        <v>43646</v>
      </c>
      <c r="H217" s="62">
        <v>42948</v>
      </c>
      <c r="I217" s="61" t="s">
        <v>123</v>
      </c>
      <c r="J217" s="61" t="s">
        <v>239</v>
      </c>
      <c r="K217" s="61" t="s">
        <v>926</v>
      </c>
      <c r="L217" s="62">
        <v>42936</v>
      </c>
      <c r="M217" s="62">
        <v>43670</v>
      </c>
      <c r="N217" s="61" t="s">
        <v>943</v>
      </c>
      <c r="O217" s="63">
        <v>93365.32</v>
      </c>
      <c r="P217" s="63">
        <v>92.84</v>
      </c>
      <c r="Q217" s="63">
        <v>100565.83</v>
      </c>
      <c r="R217" s="63">
        <v>80452.66</v>
      </c>
      <c r="S217" s="63">
        <v>7200.51</v>
      </c>
      <c r="T217" s="63">
        <v>100565.83</v>
      </c>
    </row>
    <row r="218" spans="1:20" ht="180" x14ac:dyDescent="0.25">
      <c r="A218" s="64" t="s">
        <v>170</v>
      </c>
      <c r="B218" s="61" t="s">
        <v>168</v>
      </c>
      <c r="C218" s="61" t="s">
        <v>235</v>
      </c>
      <c r="D218" s="61" t="s">
        <v>1046</v>
      </c>
      <c r="E218" s="61" t="s">
        <v>1047</v>
      </c>
      <c r="F218" s="61" t="s">
        <v>1048</v>
      </c>
      <c r="G218" s="62">
        <v>43646</v>
      </c>
      <c r="H218" s="62">
        <v>42948</v>
      </c>
      <c r="I218" s="61" t="s">
        <v>123</v>
      </c>
      <c r="J218" s="61" t="s">
        <v>239</v>
      </c>
      <c r="K218" s="61" t="s">
        <v>926</v>
      </c>
      <c r="L218" s="62">
        <v>42936</v>
      </c>
      <c r="M218" s="62">
        <v>43662</v>
      </c>
      <c r="N218" s="61" t="s">
        <v>943</v>
      </c>
      <c r="O218" s="63">
        <v>106316.36</v>
      </c>
      <c r="P218" s="63">
        <v>92.95</v>
      </c>
      <c r="Q218" s="63">
        <v>114380.16</v>
      </c>
      <c r="R218" s="63">
        <v>91504.13</v>
      </c>
      <c r="S218" s="63">
        <v>8063.8</v>
      </c>
      <c r="T218" s="63">
        <v>114380.16</v>
      </c>
    </row>
    <row r="219" spans="1:20" ht="168.75" x14ac:dyDescent="0.25">
      <c r="A219" s="64" t="s">
        <v>170</v>
      </c>
      <c r="B219" s="61" t="s">
        <v>168</v>
      </c>
      <c r="C219" s="61" t="s">
        <v>235</v>
      </c>
      <c r="D219" s="61" t="s">
        <v>1049</v>
      </c>
      <c r="E219" s="61" t="s">
        <v>1050</v>
      </c>
      <c r="F219" s="61" t="s">
        <v>1051</v>
      </c>
      <c r="G219" s="62">
        <v>43646</v>
      </c>
      <c r="H219" s="62">
        <v>42948</v>
      </c>
      <c r="I219" s="61" t="s">
        <v>123</v>
      </c>
      <c r="J219" s="61" t="s">
        <v>239</v>
      </c>
      <c r="K219" s="61" t="s">
        <v>926</v>
      </c>
      <c r="L219" s="62">
        <v>42936</v>
      </c>
      <c r="M219" s="62">
        <v>43662</v>
      </c>
      <c r="N219" s="61" t="s">
        <v>943</v>
      </c>
      <c r="O219" s="63">
        <v>75082.84</v>
      </c>
      <c r="P219" s="63">
        <v>92.5</v>
      </c>
      <c r="Q219" s="63">
        <v>81170.63</v>
      </c>
      <c r="R219" s="63">
        <v>64936.5</v>
      </c>
      <c r="S219" s="63">
        <v>6087.79</v>
      </c>
      <c r="T219" s="63">
        <v>81170.63</v>
      </c>
    </row>
    <row r="220" spans="1:20" ht="180" x14ac:dyDescent="0.25">
      <c r="A220" s="64" t="s">
        <v>170</v>
      </c>
      <c r="B220" s="61" t="s">
        <v>168</v>
      </c>
      <c r="C220" s="61" t="s">
        <v>235</v>
      </c>
      <c r="D220" s="61" t="s">
        <v>1052</v>
      </c>
      <c r="E220" s="61" t="s">
        <v>1053</v>
      </c>
      <c r="F220" s="61" t="s">
        <v>1054</v>
      </c>
      <c r="G220" s="62">
        <v>44166</v>
      </c>
      <c r="H220" s="62">
        <v>42979</v>
      </c>
      <c r="I220" s="61" t="s">
        <v>125</v>
      </c>
      <c r="J220" s="61" t="s">
        <v>239</v>
      </c>
      <c r="K220" s="61" t="s">
        <v>926</v>
      </c>
      <c r="L220" s="62">
        <v>42970</v>
      </c>
      <c r="M220" s="62">
        <v>42970</v>
      </c>
      <c r="N220" s="61" t="s">
        <v>1055</v>
      </c>
      <c r="O220" s="63">
        <v>425184.37</v>
      </c>
      <c r="P220" s="63">
        <v>93</v>
      </c>
      <c r="Q220" s="63">
        <v>457187.5</v>
      </c>
      <c r="R220" s="63">
        <v>365750</v>
      </c>
      <c r="S220" s="63">
        <v>32003.13</v>
      </c>
      <c r="T220" s="63">
        <v>457187.5</v>
      </c>
    </row>
    <row r="221" spans="1:20" ht="180" x14ac:dyDescent="0.25">
      <c r="A221" s="64" t="s">
        <v>170</v>
      </c>
      <c r="B221" s="61" t="s">
        <v>168</v>
      </c>
      <c r="C221" s="61" t="s">
        <v>235</v>
      </c>
      <c r="D221" s="61" t="s">
        <v>1056</v>
      </c>
      <c r="E221" s="61" t="s">
        <v>1057</v>
      </c>
      <c r="F221" s="61" t="s">
        <v>1058</v>
      </c>
      <c r="G221" s="62">
        <v>44166</v>
      </c>
      <c r="H221" s="62">
        <v>42979</v>
      </c>
      <c r="I221" s="61" t="s">
        <v>125</v>
      </c>
      <c r="J221" s="61" t="s">
        <v>239</v>
      </c>
      <c r="K221" s="61" t="s">
        <v>926</v>
      </c>
      <c r="L221" s="62">
        <v>42970</v>
      </c>
      <c r="M221" s="62">
        <v>42970</v>
      </c>
      <c r="N221" s="61" t="s">
        <v>1055</v>
      </c>
      <c r="O221" s="63">
        <v>425184.37</v>
      </c>
      <c r="P221" s="63">
        <v>93</v>
      </c>
      <c r="Q221" s="63">
        <v>457187.5</v>
      </c>
      <c r="R221" s="63">
        <v>365750</v>
      </c>
      <c r="S221" s="63">
        <v>32003.13</v>
      </c>
      <c r="T221" s="63">
        <v>457187.5</v>
      </c>
    </row>
    <row r="222" spans="1:20" ht="180" x14ac:dyDescent="0.25">
      <c r="A222" s="64" t="s">
        <v>170</v>
      </c>
      <c r="B222" s="61" t="s">
        <v>168</v>
      </c>
      <c r="C222" s="61" t="s">
        <v>235</v>
      </c>
      <c r="D222" s="61" t="s">
        <v>1059</v>
      </c>
      <c r="E222" s="61" t="s">
        <v>1060</v>
      </c>
      <c r="F222" s="61" t="s">
        <v>1061</v>
      </c>
      <c r="G222" s="62">
        <v>44166</v>
      </c>
      <c r="H222" s="62">
        <v>42979</v>
      </c>
      <c r="I222" s="61" t="s">
        <v>125</v>
      </c>
      <c r="J222" s="61" t="s">
        <v>239</v>
      </c>
      <c r="K222" s="61" t="s">
        <v>926</v>
      </c>
      <c r="L222" s="62">
        <v>42970</v>
      </c>
      <c r="M222" s="62">
        <v>42970</v>
      </c>
      <c r="N222" s="61" t="s">
        <v>1055</v>
      </c>
      <c r="O222" s="63">
        <v>425184.37</v>
      </c>
      <c r="P222" s="63">
        <v>93</v>
      </c>
      <c r="Q222" s="63">
        <v>457187.5</v>
      </c>
      <c r="R222" s="63">
        <v>365750</v>
      </c>
      <c r="S222" s="63">
        <v>32003.13</v>
      </c>
      <c r="T222" s="63">
        <v>457187.5</v>
      </c>
    </row>
    <row r="223" spans="1:20" ht="180" x14ac:dyDescent="0.25">
      <c r="A223" s="64" t="s">
        <v>170</v>
      </c>
      <c r="B223" s="61" t="s">
        <v>168</v>
      </c>
      <c r="C223" s="61" t="s">
        <v>235</v>
      </c>
      <c r="D223" s="61" t="s">
        <v>1062</v>
      </c>
      <c r="E223" s="61" t="s">
        <v>1063</v>
      </c>
      <c r="F223" s="61" t="s">
        <v>1064</v>
      </c>
      <c r="G223" s="62">
        <v>44166</v>
      </c>
      <c r="H223" s="62">
        <v>42979</v>
      </c>
      <c r="I223" s="61" t="s">
        <v>125</v>
      </c>
      <c r="J223" s="61" t="s">
        <v>239</v>
      </c>
      <c r="K223" s="61" t="s">
        <v>926</v>
      </c>
      <c r="L223" s="62">
        <v>42970</v>
      </c>
      <c r="M223" s="62">
        <v>42970</v>
      </c>
      <c r="N223" s="61" t="s">
        <v>1055</v>
      </c>
      <c r="O223" s="63">
        <v>425184.37</v>
      </c>
      <c r="P223" s="63">
        <v>93</v>
      </c>
      <c r="Q223" s="63">
        <v>457187.5</v>
      </c>
      <c r="R223" s="63">
        <v>365750</v>
      </c>
      <c r="S223" s="63">
        <v>32003.13</v>
      </c>
      <c r="T223" s="63">
        <v>457187.5</v>
      </c>
    </row>
    <row r="224" spans="1:20" ht="180" x14ac:dyDescent="0.25">
      <c r="A224" s="64" t="s">
        <v>170</v>
      </c>
      <c r="B224" s="61" t="s">
        <v>168</v>
      </c>
      <c r="C224" s="61" t="s">
        <v>235</v>
      </c>
      <c r="D224" s="61" t="s">
        <v>1065</v>
      </c>
      <c r="E224" s="61" t="s">
        <v>1066</v>
      </c>
      <c r="F224" s="61" t="s">
        <v>1067</v>
      </c>
      <c r="G224" s="62">
        <v>44196</v>
      </c>
      <c r="H224" s="62">
        <v>43101</v>
      </c>
      <c r="I224" s="61" t="s">
        <v>125</v>
      </c>
      <c r="J224" s="61" t="s">
        <v>239</v>
      </c>
      <c r="K224" s="61" t="s">
        <v>926</v>
      </c>
      <c r="L224" s="62">
        <v>42984</v>
      </c>
      <c r="M224" s="62">
        <v>42984</v>
      </c>
      <c r="N224" s="61" t="s">
        <v>1068</v>
      </c>
      <c r="O224" s="63">
        <v>1059780</v>
      </c>
      <c r="P224" s="63">
        <v>92.41</v>
      </c>
      <c r="Q224" s="63">
        <v>1146780</v>
      </c>
      <c r="R224" s="63">
        <v>917424</v>
      </c>
      <c r="S224" s="63">
        <v>87000</v>
      </c>
      <c r="T224" s="63">
        <v>1146780</v>
      </c>
    </row>
    <row r="225" spans="1:20" ht="180" x14ac:dyDescent="0.25">
      <c r="A225" s="64" t="s">
        <v>170</v>
      </c>
      <c r="B225" s="61" t="s">
        <v>168</v>
      </c>
      <c r="C225" s="61" t="s">
        <v>235</v>
      </c>
      <c r="D225" s="61" t="s">
        <v>1069</v>
      </c>
      <c r="E225" s="61" t="s">
        <v>1070</v>
      </c>
      <c r="F225" s="61" t="s">
        <v>1071</v>
      </c>
      <c r="G225" s="62">
        <v>44166</v>
      </c>
      <c r="H225" s="62">
        <v>42979</v>
      </c>
      <c r="I225" s="61" t="s">
        <v>125</v>
      </c>
      <c r="J225" s="61" t="s">
        <v>239</v>
      </c>
      <c r="K225" s="61" t="s">
        <v>926</v>
      </c>
      <c r="L225" s="62">
        <v>42970</v>
      </c>
      <c r="M225" s="62">
        <v>42970</v>
      </c>
      <c r="N225" s="61" t="s">
        <v>1055</v>
      </c>
      <c r="O225" s="63">
        <v>425184.37</v>
      </c>
      <c r="P225" s="63">
        <v>13.285714285714301</v>
      </c>
      <c r="Q225" s="63">
        <v>457187.5</v>
      </c>
      <c r="R225" s="63">
        <v>365750</v>
      </c>
      <c r="S225" s="63">
        <v>32003.13</v>
      </c>
      <c r="T225" s="63">
        <v>457187.5</v>
      </c>
    </row>
    <row r="226" spans="1:20" ht="180" x14ac:dyDescent="0.25">
      <c r="A226" s="64" t="s">
        <v>170</v>
      </c>
      <c r="B226" s="61" t="s">
        <v>168</v>
      </c>
      <c r="C226" s="61" t="s">
        <v>235</v>
      </c>
      <c r="D226" s="61" t="s">
        <v>1072</v>
      </c>
      <c r="E226" s="61" t="s">
        <v>1073</v>
      </c>
      <c r="F226" s="61" t="s">
        <v>1074</v>
      </c>
      <c r="G226" s="62">
        <v>44166</v>
      </c>
      <c r="H226" s="62">
        <v>42979</v>
      </c>
      <c r="I226" s="61" t="s">
        <v>125</v>
      </c>
      <c r="J226" s="61" t="s">
        <v>239</v>
      </c>
      <c r="K226" s="61" t="s">
        <v>926</v>
      </c>
      <c r="L226" s="62">
        <v>42970</v>
      </c>
      <c r="M226" s="62">
        <v>42970</v>
      </c>
      <c r="N226" s="61" t="s">
        <v>1055</v>
      </c>
      <c r="O226" s="63">
        <v>425184.37</v>
      </c>
      <c r="P226" s="63">
        <v>93</v>
      </c>
      <c r="Q226" s="63">
        <v>457187.5</v>
      </c>
      <c r="R226" s="63">
        <v>365750</v>
      </c>
      <c r="S226" s="63">
        <v>32003.13</v>
      </c>
      <c r="T226" s="63">
        <v>457187.5</v>
      </c>
    </row>
    <row r="227" spans="1:20" ht="168.75" x14ac:dyDescent="0.25">
      <c r="A227" s="64" t="s">
        <v>170</v>
      </c>
      <c r="B227" s="61" t="s">
        <v>168</v>
      </c>
      <c r="C227" s="61" t="s">
        <v>235</v>
      </c>
      <c r="D227" s="61" t="s">
        <v>1075</v>
      </c>
      <c r="E227" s="61" t="s">
        <v>1076</v>
      </c>
      <c r="F227" s="61" t="s">
        <v>1077</v>
      </c>
      <c r="G227" s="62">
        <v>44166</v>
      </c>
      <c r="H227" s="62">
        <v>42979</v>
      </c>
      <c r="I227" s="61" t="s">
        <v>125</v>
      </c>
      <c r="J227" s="61" t="s">
        <v>239</v>
      </c>
      <c r="K227" s="61" t="s">
        <v>926</v>
      </c>
      <c r="L227" s="62">
        <v>42970</v>
      </c>
      <c r="M227" s="62">
        <v>42970</v>
      </c>
      <c r="N227" s="61" t="s">
        <v>1055</v>
      </c>
      <c r="O227" s="63">
        <v>425184.37</v>
      </c>
      <c r="P227" s="63">
        <v>93</v>
      </c>
      <c r="Q227" s="63">
        <v>457187.5</v>
      </c>
      <c r="R227" s="63">
        <v>365750</v>
      </c>
      <c r="S227" s="63">
        <v>32003.13</v>
      </c>
      <c r="T227" s="63">
        <v>457187.5</v>
      </c>
    </row>
    <row r="228" spans="1:20" ht="168.75" x14ac:dyDescent="0.25">
      <c r="A228" s="64" t="s">
        <v>170</v>
      </c>
      <c r="B228" s="61" t="s">
        <v>168</v>
      </c>
      <c r="C228" s="61" t="s">
        <v>235</v>
      </c>
      <c r="D228" s="61" t="s">
        <v>1078</v>
      </c>
      <c r="E228" s="61" t="s">
        <v>1079</v>
      </c>
      <c r="F228" s="61" t="s">
        <v>1080</v>
      </c>
      <c r="G228" s="62">
        <v>44166</v>
      </c>
      <c r="H228" s="62">
        <v>42979</v>
      </c>
      <c r="I228" s="61" t="s">
        <v>125</v>
      </c>
      <c r="J228" s="61" t="s">
        <v>239</v>
      </c>
      <c r="K228" s="61" t="s">
        <v>926</v>
      </c>
      <c r="L228" s="62">
        <v>42970</v>
      </c>
      <c r="M228" s="62">
        <v>42970</v>
      </c>
      <c r="N228" s="61" t="s">
        <v>1055</v>
      </c>
      <c r="O228" s="63">
        <v>425184.37</v>
      </c>
      <c r="P228" s="63">
        <v>93</v>
      </c>
      <c r="Q228" s="63">
        <v>457187.5</v>
      </c>
      <c r="R228" s="63">
        <v>365750</v>
      </c>
      <c r="S228" s="63">
        <v>32003.13</v>
      </c>
      <c r="T228" s="63">
        <v>457187.5</v>
      </c>
    </row>
    <row r="229" spans="1:20" ht="168.75" x14ac:dyDescent="0.25">
      <c r="A229" s="64" t="s">
        <v>170</v>
      </c>
      <c r="B229" s="61" t="s">
        <v>168</v>
      </c>
      <c r="C229" s="61" t="s">
        <v>235</v>
      </c>
      <c r="D229" s="61" t="s">
        <v>1081</v>
      </c>
      <c r="E229" s="61" t="s">
        <v>1082</v>
      </c>
      <c r="F229" s="61" t="s">
        <v>1083</v>
      </c>
      <c r="G229" s="62">
        <v>44166</v>
      </c>
      <c r="H229" s="62">
        <v>42979</v>
      </c>
      <c r="I229" s="61" t="s">
        <v>125</v>
      </c>
      <c r="J229" s="61" t="s">
        <v>239</v>
      </c>
      <c r="K229" s="61" t="s">
        <v>926</v>
      </c>
      <c r="L229" s="62">
        <v>42970</v>
      </c>
      <c r="M229" s="62">
        <v>42970</v>
      </c>
      <c r="N229" s="61" t="s">
        <v>1055</v>
      </c>
      <c r="O229" s="63">
        <v>425184.37</v>
      </c>
      <c r="P229" s="63">
        <v>93</v>
      </c>
      <c r="Q229" s="63">
        <v>457187.5</v>
      </c>
      <c r="R229" s="63">
        <v>365750</v>
      </c>
      <c r="S229" s="63">
        <v>32003.13</v>
      </c>
      <c r="T229" s="63">
        <v>457187.5</v>
      </c>
    </row>
    <row r="230" spans="1:20" ht="168.75" x14ac:dyDescent="0.25">
      <c r="A230" s="64" t="s">
        <v>170</v>
      </c>
      <c r="B230" s="61" t="s">
        <v>168</v>
      </c>
      <c r="C230" s="61" t="s">
        <v>235</v>
      </c>
      <c r="D230" s="61" t="s">
        <v>1084</v>
      </c>
      <c r="E230" s="61" t="s">
        <v>1085</v>
      </c>
      <c r="F230" s="61" t="s">
        <v>1086</v>
      </c>
      <c r="G230" s="62">
        <v>44166</v>
      </c>
      <c r="H230" s="62">
        <v>42979</v>
      </c>
      <c r="I230" s="61" t="s">
        <v>125</v>
      </c>
      <c r="J230" s="61" t="s">
        <v>239</v>
      </c>
      <c r="K230" s="61" t="s">
        <v>926</v>
      </c>
      <c r="L230" s="62">
        <v>42970</v>
      </c>
      <c r="M230" s="62">
        <v>42970</v>
      </c>
      <c r="N230" s="61" t="s">
        <v>1055</v>
      </c>
      <c r="O230" s="63">
        <v>425184.37</v>
      </c>
      <c r="P230" s="63">
        <v>93</v>
      </c>
      <c r="Q230" s="63">
        <v>457187.5</v>
      </c>
      <c r="R230" s="63">
        <v>365750</v>
      </c>
      <c r="S230" s="63">
        <v>32003.13</v>
      </c>
      <c r="T230" s="63">
        <v>457187.5</v>
      </c>
    </row>
    <row r="231" spans="1:20" ht="180" x14ac:dyDescent="0.25">
      <c r="A231" s="64" t="s">
        <v>170</v>
      </c>
      <c r="B231" s="61" t="s">
        <v>168</v>
      </c>
      <c r="C231" s="61" t="s">
        <v>235</v>
      </c>
      <c r="D231" s="61" t="s">
        <v>1087</v>
      </c>
      <c r="E231" s="61" t="s">
        <v>1088</v>
      </c>
      <c r="F231" s="61" t="s">
        <v>1089</v>
      </c>
      <c r="G231" s="62">
        <v>43829</v>
      </c>
      <c r="H231" s="62">
        <v>42979</v>
      </c>
      <c r="I231" s="61" t="s">
        <v>125</v>
      </c>
      <c r="J231" s="61" t="s">
        <v>239</v>
      </c>
      <c r="K231" s="61" t="s">
        <v>926</v>
      </c>
      <c r="L231" s="62">
        <v>42964</v>
      </c>
      <c r="M231" s="62">
        <v>42964</v>
      </c>
      <c r="N231" s="61" t="s">
        <v>347</v>
      </c>
      <c r="O231" s="63">
        <v>103238.61</v>
      </c>
      <c r="P231" s="63">
        <v>93</v>
      </c>
      <c r="Q231" s="63">
        <v>111009.25</v>
      </c>
      <c r="R231" s="63">
        <v>88807.4</v>
      </c>
      <c r="S231" s="63">
        <v>7770.64</v>
      </c>
      <c r="T231" s="63">
        <v>111009.25</v>
      </c>
    </row>
    <row r="232" spans="1:20" ht="157.5" x14ac:dyDescent="0.25">
      <c r="A232" s="64" t="s">
        <v>170</v>
      </c>
      <c r="B232" s="61" t="s">
        <v>168</v>
      </c>
      <c r="C232" s="61" t="s">
        <v>235</v>
      </c>
      <c r="D232" s="61" t="s">
        <v>1090</v>
      </c>
      <c r="E232" s="61" t="s">
        <v>1091</v>
      </c>
      <c r="F232" s="61" t="s">
        <v>1092</v>
      </c>
      <c r="G232" s="62">
        <v>43555</v>
      </c>
      <c r="H232" s="62">
        <v>43009</v>
      </c>
      <c r="I232" s="61" t="s">
        <v>125</v>
      </c>
      <c r="J232" s="61" t="s">
        <v>239</v>
      </c>
      <c r="K232" s="61" t="s">
        <v>926</v>
      </c>
      <c r="L232" s="62">
        <v>42989</v>
      </c>
      <c r="M232" s="62">
        <v>42989</v>
      </c>
      <c r="N232" s="61" t="s">
        <v>1093</v>
      </c>
      <c r="O232" s="63">
        <v>1847280</v>
      </c>
      <c r="P232" s="63">
        <v>89.096153846153797</v>
      </c>
      <c r="Q232" s="63">
        <v>1993680</v>
      </c>
      <c r="R232" s="63">
        <v>1594944</v>
      </c>
      <c r="S232" s="63">
        <v>146400</v>
      </c>
      <c r="T232" s="63">
        <v>1993680</v>
      </c>
    </row>
    <row r="233" spans="1:20" ht="157.5" x14ac:dyDescent="0.25">
      <c r="A233" s="64" t="s">
        <v>170</v>
      </c>
      <c r="B233" s="61" t="s">
        <v>168</v>
      </c>
      <c r="C233" s="61" t="s">
        <v>235</v>
      </c>
      <c r="D233" s="61" t="s">
        <v>1094</v>
      </c>
      <c r="E233" s="61" t="s">
        <v>1095</v>
      </c>
      <c r="F233" s="61" t="s">
        <v>1096</v>
      </c>
      <c r="G233" s="62">
        <v>44196</v>
      </c>
      <c r="H233" s="62">
        <v>42979</v>
      </c>
      <c r="I233" s="61" t="s">
        <v>125</v>
      </c>
      <c r="J233" s="61" t="s">
        <v>239</v>
      </c>
      <c r="K233" s="61" t="s">
        <v>926</v>
      </c>
      <c r="L233" s="62">
        <v>42986</v>
      </c>
      <c r="M233" s="62">
        <v>43208</v>
      </c>
      <c r="N233" s="61" t="s">
        <v>1097</v>
      </c>
      <c r="O233" s="63">
        <v>6283600</v>
      </c>
      <c r="P233" s="63">
        <v>46.47</v>
      </c>
      <c r="Q233" s="63">
        <v>6760600</v>
      </c>
      <c r="R233" s="63">
        <v>5408480</v>
      </c>
      <c r="S233" s="63">
        <v>477000</v>
      </c>
      <c r="T233" s="63">
        <v>6760600</v>
      </c>
    </row>
    <row r="234" spans="1:20" ht="157.5" x14ac:dyDescent="0.25">
      <c r="A234" s="64" t="s">
        <v>170</v>
      </c>
      <c r="B234" s="61" t="s">
        <v>168</v>
      </c>
      <c r="C234" s="61" t="s">
        <v>235</v>
      </c>
      <c r="D234" s="61" t="s">
        <v>1098</v>
      </c>
      <c r="E234" s="61" t="s">
        <v>1099</v>
      </c>
      <c r="F234" s="61" t="s">
        <v>1100</v>
      </c>
      <c r="G234" s="62">
        <v>44135</v>
      </c>
      <c r="H234" s="62">
        <v>43010</v>
      </c>
      <c r="I234" s="61" t="s">
        <v>127</v>
      </c>
      <c r="J234" s="61" t="s">
        <v>239</v>
      </c>
      <c r="K234" s="61" t="s">
        <v>926</v>
      </c>
      <c r="L234" s="62">
        <v>43049</v>
      </c>
      <c r="M234" s="62">
        <v>43417</v>
      </c>
      <c r="N234" s="61" t="s">
        <v>1101</v>
      </c>
      <c r="O234" s="63">
        <v>1612572</v>
      </c>
      <c r="P234" s="63">
        <v>92.82</v>
      </c>
      <c r="Q234" s="63">
        <v>1737372</v>
      </c>
      <c r="R234" s="63">
        <v>1389897.6</v>
      </c>
      <c r="S234" s="63">
        <v>124800</v>
      </c>
      <c r="T234" s="63">
        <v>1737372</v>
      </c>
    </row>
    <row r="235" spans="1:20" ht="168.75" x14ac:dyDescent="0.25">
      <c r="A235" s="64" t="s">
        <v>170</v>
      </c>
      <c r="B235" s="61" t="s">
        <v>168</v>
      </c>
      <c r="C235" s="61" t="s">
        <v>235</v>
      </c>
      <c r="D235" s="61" t="s">
        <v>1102</v>
      </c>
      <c r="E235" s="61" t="s">
        <v>1103</v>
      </c>
      <c r="F235" s="61" t="s">
        <v>1104</v>
      </c>
      <c r="G235" s="62">
        <v>44134</v>
      </c>
      <c r="H235" s="62">
        <v>43102</v>
      </c>
      <c r="I235" s="61" t="s">
        <v>127</v>
      </c>
      <c r="J235" s="61" t="s">
        <v>239</v>
      </c>
      <c r="K235" s="61" t="s">
        <v>926</v>
      </c>
      <c r="L235" s="62">
        <v>43056</v>
      </c>
      <c r="M235" s="62">
        <v>43056</v>
      </c>
      <c r="N235" s="61" t="s">
        <v>1105</v>
      </c>
      <c r="O235" s="63">
        <v>1578693.6</v>
      </c>
      <c r="P235" s="63">
        <v>93</v>
      </c>
      <c r="Q235" s="63">
        <v>1697520</v>
      </c>
      <c r="R235" s="63">
        <v>1358016</v>
      </c>
      <c r="S235" s="63">
        <v>118826.4</v>
      </c>
      <c r="T235" s="63">
        <v>1697520</v>
      </c>
    </row>
    <row r="236" spans="1:20" ht="180" x14ac:dyDescent="0.25">
      <c r="A236" s="64" t="s">
        <v>170</v>
      </c>
      <c r="B236" s="61" t="s">
        <v>168</v>
      </c>
      <c r="C236" s="61" t="s">
        <v>235</v>
      </c>
      <c r="D236" s="61" t="s">
        <v>1106</v>
      </c>
      <c r="E236" s="61" t="s">
        <v>1107</v>
      </c>
      <c r="F236" s="61" t="s">
        <v>1108</v>
      </c>
      <c r="G236" s="62">
        <v>43951</v>
      </c>
      <c r="H236" s="62">
        <v>43101</v>
      </c>
      <c r="I236" s="61" t="s">
        <v>127</v>
      </c>
      <c r="J236" s="61" t="s">
        <v>239</v>
      </c>
      <c r="K236" s="61" t="s">
        <v>926</v>
      </c>
      <c r="L236" s="62">
        <v>43048</v>
      </c>
      <c r="M236" s="62">
        <v>43125</v>
      </c>
      <c r="N236" s="61" t="s">
        <v>261</v>
      </c>
      <c r="O236" s="63">
        <v>1162665.8700000001</v>
      </c>
      <c r="P236" s="63">
        <v>46.244999999999997</v>
      </c>
      <c r="Q236" s="63">
        <v>1257011.7</v>
      </c>
      <c r="R236" s="63">
        <v>1005609.36</v>
      </c>
      <c r="S236" s="63">
        <v>94345.83</v>
      </c>
      <c r="T236" s="63">
        <v>1257011.7</v>
      </c>
    </row>
    <row r="237" spans="1:20" ht="180" x14ac:dyDescent="0.25">
      <c r="A237" s="64" t="s">
        <v>170</v>
      </c>
      <c r="B237" s="61" t="s">
        <v>168</v>
      </c>
      <c r="C237" s="61" t="s">
        <v>235</v>
      </c>
      <c r="D237" s="61" t="s">
        <v>1109</v>
      </c>
      <c r="E237" s="61" t="s">
        <v>1110</v>
      </c>
      <c r="F237" s="61" t="s">
        <v>1108</v>
      </c>
      <c r="G237" s="62">
        <v>43951</v>
      </c>
      <c r="H237" s="62">
        <v>43101</v>
      </c>
      <c r="I237" s="61" t="s">
        <v>127</v>
      </c>
      <c r="J237" s="61" t="s">
        <v>239</v>
      </c>
      <c r="K237" s="61" t="s">
        <v>926</v>
      </c>
      <c r="L237" s="62">
        <v>43048</v>
      </c>
      <c r="M237" s="62">
        <v>43125</v>
      </c>
      <c r="N237" s="61" t="s">
        <v>1111</v>
      </c>
      <c r="O237" s="63">
        <v>1162665.8700000001</v>
      </c>
      <c r="P237" s="63">
        <v>46.244999999999997</v>
      </c>
      <c r="Q237" s="63">
        <v>1257011.7</v>
      </c>
      <c r="R237" s="63">
        <v>1005609.36</v>
      </c>
      <c r="S237" s="63">
        <v>94345.83</v>
      </c>
      <c r="T237" s="63">
        <v>1257011.7</v>
      </c>
    </row>
    <row r="238" spans="1:20" ht="180" x14ac:dyDescent="0.25">
      <c r="A238" s="64" t="s">
        <v>170</v>
      </c>
      <c r="B238" s="61" t="s">
        <v>168</v>
      </c>
      <c r="C238" s="61" t="s">
        <v>235</v>
      </c>
      <c r="D238" s="61" t="s">
        <v>1112</v>
      </c>
      <c r="E238" s="61" t="s">
        <v>1113</v>
      </c>
      <c r="F238" s="61" t="s">
        <v>1114</v>
      </c>
      <c r="G238" s="62">
        <v>44012</v>
      </c>
      <c r="H238" s="62">
        <v>43101</v>
      </c>
      <c r="I238" s="61" t="s">
        <v>127</v>
      </c>
      <c r="J238" s="61" t="s">
        <v>239</v>
      </c>
      <c r="K238" s="61" t="s">
        <v>926</v>
      </c>
      <c r="L238" s="62">
        <v>43048</v>
      </c>
      <c r="M238" s="62">
        <v>43125</v>
      </c>
      <c r="N238" s="61" t="s">
        <v>1111</v>
      </c>
      <c r="O238" s="63">
        <v>1162665.8700000001</v>
      </c>
      <c r="P238" s="63">
        <v>92.49</v>
      </c>
      <c r="Q238" s="63">
        <v>1257011.7</v>
      </c>
      <c r="R238" s="63">
        <v>1005609.36</v>
      </c>
      <c r="S238" s="63">
        <v>94345.83</v>
      </c>
      <c r="T238" s="63">
        <v>1257011.7</v>
      </c>
    </row>
    <row r="239" spans="1:20" ht="180" x14ac:dyDescent="0.25">
      <c r="A239" s="64" t="s">
        <v>170</v>
      </c>
      <c r="B239" s="61" t="s">
        <v>168</v>
      </c>
      <c r="C239" s="61" t="s">
        <v>235</v>
      </c>
      <c r="D239" s="61" t="s">
        <v>1115</v>
      </c>
      <c r="E239" s="61" t="s">
        <v>1116</v>
      </c>
      <c r="F239" s="61" t="s">
        <v>1108</v>
      </c>
      <c r="G239" s="62">
        <v>44012</v>
      </c>
      <c r="H239" s="62">
        <v>43101</v>
      </c>
      <c r="I239" s="61" t="s">
        <v>127</v>
      </c>
      <c r="J239" s="61" t="s">
        <v>239</v>
      </c>
      <c r="K239" s="61" t="s">
        <v>926</v>
      </c>
      <c r="L239" s="62">
        <v>43048</v>
      </c>
      <c r="M239" s="62">
        <v>43125</v>
      </c>
      <c r="N239" s="61" t="s">
        <v>1111</v>
      </c>
      <c r="O239" s="63">
        <v>1117778.76</v>
      </c>
      <c r="P239" s="63">
        <v>46.244999999999997</v>
      </c>
      <c r="Q239" s="63">
        <v>1208566.1499999999</v>
      </c>
      <c r="R239" s="63">
        <v>966852.92</v>
      </c>
      <c r="S239" s="63">
        <v>90787.39</v>
      </c>
      <c r="T239" s="63">
        <v>1208566.1499999999</v>
      </c>
    </row>
    <row r="240" spans="1:20" ht="180" x14ac:dyDescent="0.25">
      <c r="A240" s="64" t="s">
        <v>170</v>
      </c>
      <c r="B240" s="61" t="s">
        <v>168</v>
      </c>
      <c r="C240" s="61" t="s">
        <v>235</v>
      </c>
      <c r="D240" s="61" t="s">
        <v>1117</v>
      </c>
      <c r="E240" s="61" t="s">
        <v>1118</v>
      </c>
      <c r="F240" s="61" t="s">
        <v>1108</v>
      </c>
      <c r="G240" s="62">
        <v>43951</v>
      </c>
      <c r="H240" s="62">
        <v>43101</v>
      </c>
      <c r="I240" s="61" t="s">
        <v>127</v>
      </c>
      <c r="J240" s="61" t="s">
        <v>239</v>
      </c>
      <c r="K240" s="61" t="s">
        <v>926</v>
      </c>
      <c r="L240" s="62">
        <v>43048</v>
      </c>
      <c r="M240" s="62">
        <v>43125</v>
      </c>
      <c r="N240" s="61" t="s">
        <v>261</v>
      </c>
      <c r="O240" s="63">
        <v>1117778.76</v>
      </c>
      <c r="P240" s="63">
        <v>46.244999999999997</v>
      </c>
      <c r="Q240" s="63">
        <v>1208566.1499999999</v>
      </c>
      <c r="R240" s="63">
        <v>966852.92</v>
      </c>
      <c r="S240" s="63">
        <v>90787.39</v>
      </c>
      <c r="T240" s="63">
        <v>1208566.1499999999</v>
      </c>
    </row>
    <row r="241" spans="1:20" ht="180" x14ac:dyDescent="0.25">
      <c r="A241" s="64" t="s">
        <v>170</v>
      </c>
      <c r="B241" s="61" t="s">
        <v>168</v>
      </c>
      <c r="C241" s="61" t="s">
        <v>235</v>
      </c>
      <c r="D241" s="61" t="s">
        <v>1119</v>
      </c>
      <c r="E241" s="61" t="s">
        <v>1120</v>
      </c>
      <c r="F241" s="61" t="s">
        <v>1121</v>
      </c>
      <c r="G241" s="62">
        <v>43921</v>
      </c>
      <c r="H241" s="62">
        <v>43160</v>
      </c>
      <c r="I241" s="61" t="s">
        <v>129</v>
      </c>
      <c r="J241" s="61" t="s">
        <v>239</v>
      </c>
      <c r="K241" s="61" t="s">
        <v>926</v>
      </c>
      <c r="L241" s="62">
        <v>43018</v>
      </c>
      <c r="M241" s="62">
        <v>43018</v>
      </c>
      <c r="N241" s="61" t="s">
        <v>1122</v>
      </c>
      <c r="O241" s="63">
        <v>675499.3</v>
      </c>
      <c r="P241" s="63">
        <v>81.042500000000004</v>
      </c>
      <c r="Q241" s="63">
        <v>729339.3</v>
      </c>
      <c r="R241" s="63">
        <v>583471.43999999994</v>
      </c>
      <c r="S241" s="63">
        <v>53840</v>
      </c>
      <c r="T241" s="63">
        <v>729339.3</v>
      </c>
    </row>
    <row r="242" spans="1:20" ht="101.25" x14ac:dyDescent="0.25">
      <c r="A242" s="64" t="s">
        <v>170</v>
      </c>
      <c r="B242" s="61" t="s">
        <v>168</v>
      </c>
      <c r="C242" s="61" t="s">
        <v>235</v>
      </c>
      <c r="D242" s="61" t="s">
        <v>1123</v>
      </c>
      <c r="E242" s="61" t="s">
        <v>1124</v>
      </c>
      <c r="F242" s="61" t="s">
        <v>1125</v>
      </c>
      <c r="G242" s="62">
        <v>43982</v>
      </c>
      <c r="H242" s="62">
        <v>43466</v>
      </c>
      <c r="I242" s="61" t="s">
        <v>129</v>
      </c>
      <c r="J242" s="61" t="s">
        <v>239</v>
      </c>
      <c r="K242" s="61" t="s">
        <v>926</v>
      </c>
      <c r="L242" s="62">
        <v>43025</v>
      </c>
      <c r="M242" s="62">
        <v>43731</v>
      </c>
      <c r="N242" s="61" t="s">
        <v>927</v>
      </c>
      <c r="O242" s="63">
        <v>435519</v>
      </c>
      <c r="P242" s="63">
        <v>93</v>
      </c>
      <c r="Q242" s="63">
        <v>468300</v>
      </c>
      <c r="R242" s="63">
        <v>374640</v>
      </c>
      <c r="S242" s="63">
        <v>32781</v>
      </c>
      <c r="T242" s="63">
        <v>468300</v>
      </c>
    </row>
    <row r="243" spans="1:20" ht="180" x14ac:dyDescent="0.25">
      <c r="A243" s="64" t="s">
        <v>170</v>
      </c>
      <c r="B243" s="61" t="s">
        <v>168</v>
      </c>
      <c r="C243" s="61" t="s">
        <v>235</v>
      </c>
      <c r="D243" s="61" t="s">
        <v>1126</v>
      </c>
      <c r="E243" s="61" t="s">
        <v>1127</v>
      </c>
      <c r="F243" s="61" t="s">
        <v>1128</v>
      </c>
      <c r="G243" s="62">
        <v>43585</v>
      </c>
      <c r="H243" s="62">
        <v>43132</v>
      </c>
      <c r="I243" s="61" t="s">
        <v>129</v>
      </c>
      <c r="J243" s="61" t="s">
        <v>239</v>
      </c>
      <c r="K243" s="61" t="s">
        <v>926</v>
      </c>
      <c r="L243" s="62">
        <v>43032</v>
      </c>
      <c r="M243" s="62">
        <v>43032</v>
      </c>
      <c r="N243" s="61" t="s">
        <v>1093</v>
      </c>
      <c r="O243" s="63">
        <v>942970</v>
      </c>
      <c r="P243" s="63">
        <v>92.81</v>
      </c>
      <c r="Q243" s="63">
        <v>1016050</v>
      </c>
      <c r="R243" s="63">
        <v>812840</v>
      </c>
      <c r="S243" s="63">
        <v>73080</v>
      </c>
      <c r="T243" s="63">
        <v>1016050</v>
      </c>
    </row>
    <row r="244" spans="1:20" ht="180" x14ac:dyDescent="0.25">
      <c r="A244" s="64" t="s">
        <v>170</v>
      </c>
      <c r="B244" s="61" t="s">
        <v>168</v>
      </c>
      <c r="C244" s="61" t="s">
        <v>235</v>
      </c>
      <c r="D244" s="61" t="s">
        <v>1129</v>
      </c>
      <c r="E244" s="61" t="s">
        <v>1130</v>
      </c>
      <c r="F244" s="61" t="s">
        <v>1131</v>
      </c>
      <c r="G244" s="62">
        <v>44012</v>
      </c>
      <c r="H244" s="62">
        <v>43132</v>
      </c>
      <c r="I244" s="61" t="s">
        <v>129</v>
      </c>
      <c r="J244" s="61" t="s">
        <v>239</v>
      </c>
      <c r="K244" s="61" t="s">
        <v>926</v>
      </c>
      <c r="L244" s="62">
        <v>43067</v>
      </c>
      <c r="M244" s="62">
        <v>43804</v>
      </c>
      <c r="N244" s="61" t="s">
        <v>1132</v>
      </c>
      <c r="O244" s="63">
        <v>1606860</v>
      </c>
      <c r="P244" s="63">
        <v>45.945</v>
      </c>
      <c r="Q244" s="63">
        <v>1748760</v>
      </c>
      <c r="R244" s="63">
        <v>1399008</v>
      </c>
      <c r="S244" s="63">
        <v>141900</v>
      </c>
      <c r="T244" s="63">
        <v>1748760</v>
      </c>
    </row>
    <row r="245" spans="1:20" ht="180" x14ac:dyDescent="0.25">
      <c r="A245" s="64" t="s">
        <v>170</v>
      </c>
      <c r="B245" s="61" t="s">
        <v>168</v>
      </c>
      <c r="C245" s="61" t="s">
        <v>235</v>
      </c>
      <c r="D245" s="61" t="s">
        <v>1133</v>
      </c>
      <c r="E245" s="61" t="s">
        <v>1134</v>
      </c>
      <c r="F245" s="61" t="s">
        <v>1135</v>
      </c>
      <c r="G245" s="62">
        <v>44074</v>
      </c>
      <c r="H245" s="62">
        <v>43191</v>
      </c>
      <c r="I245" s="61" t="s">
        <v>129</v>
      </c>
      <c r="J245" s="61" t="s">
        <v>239</v>
      </c>
      <c r="K245" s="61" t="s">
        <v>926</v>
      </c>
      <c r="L245" s="62">
        <v>43077</v>
      </c>
      <c r="M245" s="62">
        <v>43819</v>
      </c>
      <c r="N245" s="61" t="s">
        <v>1136</v>
      </c>
      <c r="O245" s="63">
        <v>1732553.95</v>
      </c>
      <c r="P245" s="63">
        <v>46.3</v>
      </c>
      <c r="Q245" s="63">
        <v>1871093.95</v>
      </c>
      <c r="R245" s="63">
        <v>1496875.16</v>
      </c>
      <c r="S245" s="63">
        <v>138540</v>
      </c>
      <c r="T245" s="63">
        <v>1871093.95</v>
      </c>
    </row>
    <row r="246" spans="1:20" ht="180" x14ac:dyDescent="0.25">
      <c r="A246" s="64" t="s">
        <v>170</v>
      </c>
      <c r="B246" s="61" t="s">
        <v>168</v>
      </c>
      <c r="C246" s="61" t="s">
        <v>235</v>
      </c>
      <c r="D246" s="61" t="s">
        <v>1137</v>
      </c>
      <c r="E246" s="61" t="s">
        <v>1138</v>
      </c>
      <c r="F246" s="61" t="s">
        <v>1139</v>
      </c>
      <c r="G246" s="62">
        <v>43646</v>
      </c>
      <c r="H246" s="62">
        <v>43101</v>
      </c>
      <c r="I246" s="61" t="s">
        <v>131</v>
      </c>
      <c r="J246" s="61" t="s">
        <v>239</v>
      </c>
      <c r="K246" s="61" t="s">
        <v>926</v>
      </c>
      <c r="L246" s="62">
        <v>43035</v>
      </c>
      <c r="M246" s="62">
        <v>43662</v>
      </c>
      <c r="N246" s="61" t="s">
        <v>943</v>
      </c>
      <c r="O246" s="63">
        <v>24298.99</v>
      </c>
      <c r="P246" s="63">
        <v>93</v>
      </c>
      <c r="Q246" s="63">
        <v>26127.94</v>
      </c>
      <c r="R246" s="63">
        <v>20902.349999999999</v>
      </c>
      <c r="S246" s="63">
        <v>1828.95</v>
      </c>
      <c r="T246" s="63">
        <v>26127.94</v>
      </c>
    </row>
    <row r="247" spans="1:20" ht="191.25" x14ac:dyDescent="0.25">
      <c r="A247" s="64" t="s">
        <v>170</v>
      </c>
      <c r="B247" s="61" t="s">
        <v>168</v>
      </c>
      <c r="C247" s="61" t="s">
        <v>235</v>
      </c>
      <c r="D247" s="61" t="s">
        <v>1140</v>
      </c>
      <c r="E247" s="61" t="s">
        <v>1141</v>
      </c>
      <c r="F247" s="61" t="s">
        <v>1142</v>
      </c>
      <c r="G247" s="62">
        <v>43646</v>
      </c>
      <c r="H247" s="62">
        <v>43101</v>
      </c>
      <c r="I247" s="61" t="s">
        <v>131</v>
      </c>
      <c r="J247" s="61" t="s">
        <v>239</v>
      </c>
      <c r="K247" s="61" t="s">
        <v>926</v>
      </c>
      <c r="L247" s="62">
        <v>43035</v>
      </c>
      <c r="M247" s="62">
        <v>43662</v>
      </c>
      <c r="N247" s="61" t="s">
        <v>943</v>
      </c>
      <c r="O247" s="63">
        <v>36804.42</v>
      </c>
      <c r="P247" s="63">
        <v>93</v>
      </c>
      <c r="Q247" s="63">
        <v>39574.639999999999</v>
      </c>
      <c r="R247" s="63">
        <v>31659.71</v>
      </c>
      <c r="S247" s="63">
        <v>2770.22</v>
      </c>
      <c r="T247" s="63">
        <v>39574.639999999999</v>
      </c>
    </row>
    <row r="248" spans="1:20" ht="191.25" x14ac:dyDescent="0.25">
      <c r="A248" s="64" t="s">
        <v>170</v>
      </c>
      <c r="B248" s="61" t="s">
        <v>168</v>
      </c>
      <c r="C248" s="61" t="s">
        <v>235</v>
      </c>
      <c r="D248" s="61" t="s">
        <v>1143</v>
      </c>
      <c r="E248" s="61" t="s">
        <v>1144</v>
      </c>
      <c r="F248" s="61" t="s">
        <v>1145</v>
      </c>
      <c r="G248" s="62">
        <v>43646</v>
      </c>
      <c r="H248" s="62">
        <v>43101</v>
      </c>
      <c r="I248" s="61" t="s">
        <v>131</v>
      </c>
      <c r="J248" s="61" t="s">
        <v>239</v>
      </c>
      <c r="K248" s="61" t="s">
        <v>926</v>
      </c>
      <c r="L248" s="62">
        <v>43035</v>
      </c>
      <c r="M248" s="62">
        <v>43662</v>
      </c>
      <c r="N248" s="61" t="s">
        <v>943</v>
      </c>
      <c r="O248" s="63">
        <v>24679.98</v>
      </c>
      <c r="P248" s="63">
        <v>93</v>
      </c>
      <c r="Q248" s="63">
        <v>26537.61</v>
      </c>
      <c r="R248" s="63">
        <v>21230.09</v>
      </c>
      <c r="S248" s="63">
        <v>1857.63</v>
      </c>
      <c r="T248" s="63">
        <v>26537.61</v>
      </c>
    </row>
    <row r="249" spans="1:20" ht="180" x14ac:dyDescent="0.25">
      <c r="A249" s="64" t="s">
        <v>170</v>
      </c>
      <c r="B249" s="61" t="s">
        <v>168</v>
      </c>
      <c r="C249" s="61" t="s">
        <v>235</v>
      </c>
      <c r="D249" s="61" t="s">
        <v>1146</v>
      </c>
      <c r="E249" s="61" t="s">
        <v>1147</v>
      </c>
      <c r="F249" s="61" t="s">
        <v>1148</v>
      </c>
      <c r="G249" s="62">
        <v>43646</v>
      </c>
      <c r="H249" s="62">
        <v>43101</v>
      </c>
      <c r="I249" s="61" t="s">
        <v>131</v>
      </c>
      <c r="J249" s="61" t="s">
        <v>239</v>
      </c>
      <c r="K249" s="61" t="s">
        <v>926</v>
      </c>
      <c r="L249" s="62">
        <v>43035</v>
      </c>
      <c r="M249" s="62">
        <v>43662</v>
      </c>
      <c r="N249" s="61" t="s">
        <v>943</v>
      </c>
      <c r="O249" s="63">
        <v>31960.12</v>
      </c>
      <c r="P249" s="63">
        <v>93</v>
      </c>
      <c r="Q249" s="63">
        <v>34365.72</v>
      </c>
      <c r="R249" s="63">
        <v>27492.58</v>
      </c>
      <c r="S249" s="63">
        <v>2405.6</v>
      </c>
      <c r="T249" s="63">
        <v>34365.72</v>
      </c>
    </row>
    <row r="250" spans="1:20" ht="180" x14ac:dyDescent="0.25">
      <c r="A250" s="64" t="s">
        <v>170</v>
      </c>
      <c r="B250" s="61" t="s">
        <v>168</v>
      </c>
      <c r="C250" s="61" t="s">
        <v>235</v>
      </c>
      <c r="D250" s="61" t="s">
        <v>1149</v>
      </c>
      <c r="E250" s="61" t="s">
        <v>1150</v>
      </c>
      <c r="F250" s="61" t="s">
        <v>1151</v>
      </c>
      <c r="G250" s="62">
        <v>44196</v>
      </c>
      <c r="H250" s="62">
        <v>43070</v>
      </c>
      <c r="I250" s="61" t="s">
        <v>133</v>
      </c>
      <c r="J250" s="61" t="s">
        <v>239</v>
      </c>
      <c r="K250" s="61" t="s">
        <v>926</v>
      </c>
      <c r="L250" s="62">
        <v>43140</v>
      </c>
      <c r="M250" s="62">
        <v>43140</v>
      </c>
      <c r="N250" s="61" t="s">
        <v>1152</v>
      </c>
      <c r="O250" s="63">
        <v>1933631</v>
      </c>
      <c r="P250" s="63">
        <v>93</v>
      </c>
      <c r="Q250" s="63">
        <v>2079174</v>
      </c>
      <c r="R250" s="63">
        <v>1663339.2</v>
      </c>
      <c r="S250" s="63">
        <v>145543</v>
      </c>
      <c r="T250" s="63">
        <v>2079174</v>
      </c>
    </row>
    <row r="251" spans="1:20" ht="180" x14ac:dyDescent="0.25">
      <c r="A251" s="64" t="s">
        <v>170</v>
      </c>
      <c r="B251" s="61" t="s">
        <v>168</v>
      </c>
      <c r="C251" s="61" t="s">
        <v>235</v>
      </c>
      <c r="D251" s="61" t="s">
        <v>1153</v>
      </c>
      <c r="E251" s="61" t="s">
        <v>1154</v>
      </c>
      <c r="F251" s="61" t="s">
        <v>1155</v>
      </c>
      <c r="G251" s="62">
        <v>44196</v>
      </c>
      <c r="H251" s="62">
        <v>43101</v>
      </c>
      <c r="I251" s="61" t="s">
        <v>133</v>
      </c>
      <c r="J251" s="61" t="s">
        <v>239</v>
      </c>
      <c r="K251" s="61" t="s">
        <v>926</v>
      </c>
      <c r="L251" s="62">
        <v>43077</v>
      </c>
      <c r="M251" s="62">
        <v>43518</v>
      </c>
      <c r="N251" s="61" t="s">
        <v>370</v>
      </c>
      <c r="O251" s="63">
        <v>1462858.38</v>
      </c>
      <c r="P251" s="63">
        <v>46.5</v>
      </c>
      <c r="Q251" s="63">
        <v>1572966</v>
      </c>
      <c r="R251" s="63">
        <v>1258372.8</v>
      </c>
      <c r="S251" s="63">
        <v>110107.62</v>
      </c>
      <c r="T251" s="63">
        <v>1572966</v>
      </c>
    </row>
    <row r="252" spans="1:20" ht="168.75" x14ac:dyDescent="0.25">
      <c r="A252" s="64" t="s">
        <v>170</v>
      </c>
      <c r="B252" s="61" t="s">
        <v>168</v>
      </c>
      <c r="C252" s="61" t="s">
        <v>235</v>
      </c>
      <c r="D252" s="61" t="s">
        <v>1156</v>
      </c>
      <c r="E252" s="61" t="s">
        <v>1157</v>
      </c>
      <c r="F252" s="61" t="s">
        <v>1158</v>
      </c>
      <c r="G252" s="62">
        <v>44561</v>
      </c>
      <c r="H252" s="62">
        <v>43101</v>
      </c>
      <c r="I252" s="61" t="s">
        <v>133</v>
      </c>
      <c r="J252" s="61" t="s">
        <v>239</v>
      </c>
      <c r="K252" s="61" t="s">
        <v>926</v>
      </c>
      <c r="L252" s="62">
        <v>43074</v>
      </c>
      <c r="M252" s="62">
        <v>43074</v>
      </c>
      <c r="N252" s="61" t="s">
        <v>1122</v>
      </c>
      <c r="O252" s="63">
        <v>18727600</v>
      </c>
      <c r="P252" s="63">
        <v>92.99</v>
      </c>
      <c r="Q252" s="63">
        <v>20138800</v>
      </c>
      <c r="R252" s="63">
        <v>16111040</v>
      </c>
      <c r="S252" s="63">
        <v>1411200</v>
      </c>
      <c r="T252" s="63">
        <v>20138800</v>
      </c>
    </row>
    <row r="253" spans="1:20" ht="168.75" x14ac:dyDescent="0.25">
      <c r="A253" s="64" t="s">
        <v>170</v>
      </c>
      <c r="B253" s="61" t="s">
        <v>168</v>
      </c>
      <c r="C253" s="61" t="s">
        <v>235</v>
      </c>
      <c r="D253" s="61" t="s">
        <v>1159</v>
      </c>
      <c r="E253" s="61" t="s">
        <v>1160</v>
      </c>
      <c r="F253" s="61" t="s">
        <v>1161</v>
      </c>
      <c r="G253" s="62">
        <v>44196</v>
      </c>
      <c r="H253" s="62">
        <v>43132</v>
      </c>
      <c r="I253" s="61" t="s">
        <v>133</v>
      </c>
      <c r="J253" s="61" t="s">
        <v>239</v>
      </c>
      <c r="K253" s="61" t="s">
        <v>926</v>
      </c>
      <c r="L253" s="62">
        <v>43174</v>
      </c>
      <c r="M253" s="62">
        <v>43174</v>
      </c>
      <c r="N253" s="61" t="s">
        <v>1162</v>
      </c>
      <c r="O253" s="63">
        <v>4452960</v>
      </c>
      <c r="P253" s="63">
        <v>92.94</v>
      </c>
      <c r="Q253" s="63">
        <v>4791360</v>
      </c>
      <c r="R253" s="63">
        <v>3833088</v>
      </c>
      <c r="S253" s="63">
        <v>338400</v>
      </c>
      <c r="T253" s="63">
        <v>4791360</v>
      </c>
    </row>
    <row r="254" spans="1:20" ht="168.75" x14ac:dyDescent="0.25">
      <c r="A254" s="64" t="s">
        <v>170</v>
      </c>
      <c r="B254" s="61" t="s">
        <v>168</v>
      </c>
      <c r="C254" s="61" t="s">
        <v>235</v>
      </c>
      <c r="D254" s="61" t="s">
        <v>1163</v>
      </c>
      <c r="E254" s="61" t="s">
        <v>1164</v>
      </c>
      <c r="F254" s="61" t="s">
        <v>1165</v>
      </c>
      <c r="G254" s="62">
        <v>44196</v>
      </c>
      <c r="H254" s="62">
        <v>43101</v>
      </c>
      <c r="I254" s="61" t="s">
        <v>133</v>
      </c>
      <c r="J254" s="61" t="s">
        <v>239</v>
      </c>
      <c r="K254" s="61" t="s">
        <v>926</v>
      </c>
      <c r="L254" s="62">
        <v>43115</v>
      </c>
      <c r="M254" s="62">
        <v>43115</v>
      </c>
      <c r="N254" s="61" t="s">
        <v>1166</v>
      </c>
      <c r="O254" s="63">
        <v>3899905</v>
      </c>
      <c r="P254" s="63">
        <v>46.47</v>
      </c>
      <c r="Q254" s="63">
        <v>4196005</v>
      </c>
      <c r="R254" s="63">
        <v>3356804</v>
      </c>
      <c r="S254" s="63">
        <v>296100</v>
      </c>
      <c r="T254" s="63">
        <v>4196005</v>
      </c>
    </row>
    <row r="255" spans="1:20" ht="168.75" x14ac:dyDescent="0.25">
      <c r="A255" s="64" t="s">
        <v>170</v>
      </c>
      <c r="B255" s="61" t="s">
        <v>168</v>
      </c>
      <c r="C255" s="61" t="s">
        <v>235</v>
      </c>
      <c r="D255" s="61" t="s">
        <v>1167</v>
      </c>
      <c r="E255" s="61" t="s">
        <v>1168</v>
      </c>
      <c r="F255" s="61" t="s">
        <v>1169</v>
      </c>
      <c r="G255" s="62">
        <v>43921</v>
      </c>
      <c r="H255" s="62">
        <v>43132</v>
      </c>
      <c r="I255" s="61" t="s">
        <v>135</v>
      </c>
      <c r="J255" s="61" t="s">
        <v>239</v>
      </c>
      <c r="K255" s="61" t="s">
        <v>926</v>
      </c>
      <c r="L255" s="62">
        <v>43172</v>
      </c>
      <c r="M255" s="62">
        <v>43172</v>
      </c>
      <c r="N255" s="61" t="s">
        <v>927</v>
      </c>
      <c r="O255" s="63">
        <v>1199304</v>
      </c>
      <c r="P255" s="63">
        <v>69.569999999999993</v>
      </c>
      <c r="Q255" s="63">
        <v>1292904</v>
      </c>
      <c r="R255" s="63">
        <v>1034323.2</v>
      </c>
      <c r="S255" s="63">
        <v>93600</v>
      </c>
      <c r="T255" s="63">
        <v>1292904</v>
      </c>
    </row>
    <row r="256" spans="1:20" ht="180" x14ac:dyDescent="0.25">
      <c r="A256" s="64" t="s">
        <v>170</v>
      </c>
      <c r="B256" s="61" t="s">
        <v>168</v>
      </c>
      <c r="C256" s="61" t="s">
        <v>235</v>
      </c>
      <c r="D256" s="61" t="s">
        <v>1170</v>
      </c>
      <c r="E256" s="61" t="s">
        <v>1171</v>
      </c>
      <c r="F256" s="61" t="s">
        <v>1172</v>
      </c>
      <c r="G256" s="62">
        <v>43951</v>
      </c>
      <c r="H256" s="62">
        <v>43221</v>
      </c>
      <c r="I256" s="61" t="s">
        <v>135</v>
      </c>
      <c r="J256" s="61" t="s">
        <v>239</v>
      </c>
      <c r="K256" s="61" t="s">
        <v>926</v>
      </c>
      <c r="L256" s="62">
        <v>43196</v>
      </c>
      <c r="M256" s="62">
        <v>43196</v>
      </c>
      <c r="N256" s="61" t="s">
        <v>1162</v>
      </c>
      <c r="O256" s="63">
        <v>1325074.52</v>
      </c>
      <c r="P256" s="63">
        <v>92.28</v>
      </c>
      <c r="Q256" s="63">
        <v>1435887.14</v>
      </c>
      <c r="R256" s="63">
        <v>1148709.71</v>
      </c>
      <c r="S256" s="63">
        <v>110812.62</v>
      </c>
      <c r="T256" s="63">
        <v>1435887.14</v>
      </c>
    </row>
    <row r="257" spans="1:20" ht="180" x14ac:dyDescent="0.25">
      <c r="A257" s="64" t="s">
        <v>170</v>
      </c>
      <c r="B257" s="61" t="s">
        <v>168</v>
      </c>
      <c r="C257" s="61" t="s">
        <v>235</v>
      </c>
      <c r="D257" s="61" t="s">
        <v>1173</v>
      </c>
      <c r="E257" s="61" t="s">
        <v>1174</v>
      </c>
      <c r="F257" s="61" t="s">
        <v>1175</v>
      </c>
      <c r="G257" s="62">
        <v>43951</v>
      </c>
      <c r="H257" s="62">
        <v>43101</v>
      </c>
      <c r="I257" s="61" t="s">
        <v>135</v>
      </c>
      <c r="J257" s="61" t="s">
        <v>239</v>
      </c>
      <c r="K257" s="61" t="s">
        <v>926</v>
      </c>
      <c r="L257" s="62">
        <v>43196</v>
      </c>
      <c r="M257" s="62">
        <v>43196</v>
      </c>
      <c r="N257" s="61" t="s">
        <v>1162</v>
      </c>
      <c r="O257" s="63">
        <v>1325074.52</v>
      </c>
      <c r="P257" s="63">
        <v>46.14</v>
      </c>
      <c r="Q257" s="63">
        <v>1435887.14</v>
      </c>
      <c r="R257" s="63">
        <v>1148709.71</v>
      </c>
      <c r="S257" s="63">
        <v>110812.62</v>
      </c>
      <c r="T257" s="63">
        <v>1435887.14</v>
      </c>
    </row>
    <row r="258" spans="1:20" ht="180" x14ac:dyDescent="0.25">
      <c r="A258" s="64" t="s">
        <v>170</v>
      </c>
      <c r="B258" s="61" t="s">
        <v>168</v>
      </c>
      <c r="C258" s="61" t="s">
        <v>235</v>
      </c>
      <c r="D258" s="61" t="s">
        <v>1176</v>
      </c>
      <c r="E258" s="61" t="s">
        <v>1177</v>
      </c>
      <c r="F258" s="61" t="s">
        <v>1178</v>
      </c>
      <c r="G258" s="62">
        <v>43951</v>
      </c>
      <c r="H258" s="62">
        <v>43101</v>
      </c>
      <c r="I258" s="61" t="s">
        <v>135</v>
      </c>
      <c r="J258" s="61" t="s">
        <v>239</v>
      </c>
      <c r="K258" s="61" t="s">
        <v>926</v>
      </c>
      <c r="L258" s="62">
        <v>43196</v>
      </c>
      <c r="M258" s="62">
        <v>43196</v>
      </c>
      <c r="N258" s="61" t="s">
        <v>1162</v>
      </c>
      <c r="O258" s="63">
        <v>1325074.52</v>
      </c>
      <c r="P258" s="63">
        <v>46.14</v>
      </c>
      <c r="Q258" s="63">
        <v>1435887.14</v>
      </c>
      <c r="R258" s="63">
        <v>1148709.71</v>
      </c>
      <c r="S258" s="63">
        <v>110812.62</v>
      </c>
      <c r="T258" s="63">
        <v>1435887.14</v>
      </c>
    </row>
    <row r="259" spans="1:20" ht="180" x14ac:dyDescent="0.25">
      <c r="A259" s="64" t="s">
        <v>170</v>
      </c>
      <c r="B259" s="61" t="s">
        <v>168</v>
      </c>
      <c r="C259" s="61" t="s">
        <v>235</v>
      </c>
      <c r="D259" s="61" t="s">
        <v>1179</v>
      </c>
      <c r="E259" s="61" t="s">
        <v>1180</v>
      </c>
      <c r="F259" s="61" t="s">
        <v>1181</v>
      </c>
      <c r="G259" s="62">
        <v>44104</v>
      </c>
      <c r="H259" s="62">
        <v>43191</v>
      </c>
      <c r="I259" s="61" t="s">
        <v>135</v>
      </c>
      <c r="J259" s="61" t="s">
        <v>239</v>
      </c>
      <c r="K259" s="61" t="s">
        <v>926</v>
      </c>
      <c r="L259" s="62">
        <v>43187</v>
      </c>
      <c r="M259" s="62">
        <v>43187</v>
      </c>
      <c r="N259" s="61" t="s">
        <v>261</v>
      </c>
      <c r="O259" s="63">
        <v>1141829.06</v>
      </c>
      <c r="P259" s="63">
        <v>46.185000000000002</v>
      </c>
      <c r="Q259" s="63">
        <v>1236174.8899999999</v>
      </c>
      <c r="R259" s="63">
        <v>988939.91</v>
      </c>
      <c r="S259" s="63">
        <v>94345.83</v>
      </c>
      <c r="T259" s="63">
        <v>1236174.8899999999</v>
      </c>
    </row>
    <row r="260" spans="1:20" ht="157.5" x14ac:dyDescent="0.25">
      <c r="A260" s="64" t="s">
        <v>170</v>
      </c>
      <c r="B260" s="61" t="s">
        <v>168</v>
      </c>
      <c r="C260" s="61" t="s">
        <v>235</v>
      </c>
      <c r="D260" s="61" t="s">
        <v>1182</v>
      </c>
      <c r="E260" s="61" t="s">
        <v>1183</v>
      </c>
      <c r="F260" s="61" t="s">
        <v>1184</v>
      </c>
      <c r="G260" s="62">
        <v>44043</v>
      </c>
      <c r="H260" s="62">
        <v>43282</v>
      </c>
      <c r="I260" s="61" t="s">
        <v>135</v>
      </c>
      <c r="J260" s="61" t="s">
        <v>239</v>
      </c>
      <c r="K260" s="61" t="s">
        <v>926</v>
      </c>
      <c r="L260" s="62">
        <v>43200</v>
      </c>
      <c r="M260" s="62">
        <v>43200</v>
      </c>
      <c r="N260" s="61" t="s">
        <v>1185</v>
      </c>
      <c r="O260" s="63">
        <v>1655496.72</v>
      </c>
      <c r="P260" s="63">
        <v>93</v>
      </c>
      <c r="Q260" s="63">
        <v>1780104</v>
      </c>
      <c r="R260" s="63">
        <v>1424083.2</v>
      </c>
      <c r="S260" s="63">
        <v>124607.28</v>
      </c>
      <c r="T260" s="63">
        <v>1780104</v>
      </c>
    </row>
    <row r="261" spans="1:20" ht="180" x14ac:dyDescent="0.25">
      <c r="A261" s="64" t="s">
        <v>170</v>
      </c>
      <c r="B261" s="61" t="s">
        <v>168</v>
      </c>
      <c r="C261" s="61" t="s">
        <v>235</v>
      </c>
      <c r="D261" s="61" t="s">
        <v>1186</v>
      </c>
      <c r="E261" s="61" t="s">
        <v>1187</v>
      </c>
      <c r="F261" s="61" t="s">
        <v>1108</v>
      </c>
      <c r="G261" s="62">
        <v>44104</v>
      </c>
      <c r="H261" s="62">
        <v>43191</v>
      </c>
      <c r="I261" s="61" t="s">
        <v>135</v>
      </c>
      <c r="J261" s="61" t="s">
        <v>239</v>
      </c>
      <c r="K261" s="61" t="s">
        <v>926</v>
      </c>
      <c r="L261" s="62">
        <v>43187</v>
      </c>
      <c r="M261" s="62">
        <v>43187</v>
      </c>
      <c r="N261" s="61" t="s">
        <v>1111</v>
      </c>
      <c r="O261" s="63">
        <v>1141829.06</v>
      </c>
      <c r="P261" s="63">
        <v>46.185000000000002</v>
      </c>
      <c r="Q261" s="63">
        <v>1236174.8899999999</v>
      </c>
      <c r="R261" s="63">
        <v>988939.91</v>
      </c>
      <c r="S261" s="63">
        <v>94345.83</v>
      </c>
      <c r="T261" s="63">
        <v>1236174.8899999999</v>
      </c>
    </row>
    <row r="262" spans="1:20" ht="168.75" x14ac:dyDescent="0.25">
      <c r="A262" s="64" t="s">
        <v>170</v>
      </c>
      <c r="B262" s="61" t="s">
        <v>168</v>
      </c>
      <c r="C262" s="61" t="s">
        <v>235</v>
      </c>
      <c r="D262" s="61" t="s">
        <v>1188</v>
      </c>
      <c r="E262" s="61" t="s">
        <v>1189</v>
      </c>
      <c r="F262" s="61" t="s">
        <v>1190</v>
      </c>
      <c r="G262" s="62">
        <v>44012</v>
      </c>
      <c r="H262" s="62">
        <v>43221</v>
      </c>
      <c r="I262" s="61" t="s">
        <v>135</v>
      </c>
      <c r="J262" s="61" t="s">
        <v>239</v>
      </c>
      <c r="K262" s="61" t="s">
        <v>926</v>
      </c>
      <c r="L262" s="62">
        <v>43196</v>
      </c>
      <c r="M262" s="62">
        <v>43196</v>
      </c>
      <c r="N262" s="61" t="s">
        <v>1191</v>
      </c>
      <c r="O262" s="63">
        <v>1325074.52</v>
      </c>
      <c r="P262" s="63">
        <v>92.28</v>
      </c>
      <c r="Q262" s="63">
        <v>1435887.14</v>
      </c>
      <c r="R262" s="63">
        <v>1148709.71</v>
      </c>
      <c r="S262" s="63">
        <v>110812.62</v>
      </c>
      <c r="T262" s="63">
        <v>1435887.14</v>
      </c>
    </row>
    <row r="263" spans="1:20" ht="168.75" x14ac:dyDescent="0.25">
      <c r="A263" s="64" t="s">
        <v>170</v>
      </c>
      <c r="B263" s="61" t="s">
        <v>168</v>
      </c>
      <c r="C263" s="61" t="s">
        <v>235</v>
      </c>
      <c r="D263" s="61" t="s">
        <v>1192</v>
      </c>
      <c r="E263" s="61" t="s">
        <v>1193</v>
      </c>
      <c r="F263" s="61" t="s">
        <v>1194</v>
      </c>
      <c r="G263" s="62">
        <v>44012</v>
      </c>
      <c r="H263" s="62">
        <v>43221</v>
      </c>
      <c r="I263" s="61" t="s">
        <v>135</v>
      </c>
      <c r="J263" s="61" t="s">
        <v>239</v>
      </c>
      <c r="K263" s="61" t="s">
        <v>926</v>
      </c>
      <c r="L263" s="62">
        <v>43196</v>
      </c>
      <c r="M263" s="62">
        <v>43196</v>
      </c>
      <c r="N263" s="61" t="s">
        <v>1191</v>
      </c>
      <c r="O263" s="63">
        <v>1325074.52</v>
      </c>
      <c r="P263" s="63">
        <v>92.28</v>
      </c>
      <c r="Q263" s="63">
        <v>1435887.14</v>
      </c>
      <c r="R263" s="63">
        <v>1148709.71</v>
      </c>
      <c r="S263" s="63">
        <v>110812.62</v>
      </c>
      <c r="T263" s="63">
        <v>1435887.14</v>
      </c>
    </row>
    <row r="264" spans="1:20" ht="180" x14ac:dyDescent="0.25">
      <c r="A264" s="64" t="s">
        <v>170</v>
      </c>
      <c r="B264" s="61" t="s">
        <v>168</v>
      </c>
      <c r="C264" s="61" t="s">
        <v>235</v>
      </c>
      <c r="D264" s="61" t="s">
        <v>1195</v>
      </c>
      <c r="E264" s="61" t="s">
        <v>1196</v>
      </c>
      <c r="F264" s="61" t="s">
        <v>1197</v>
      </c>
      <c r="G264" s="62">
        <v>43951</v>
      </c>
      <c r="H264" s="62">
        <v>43221</v>
      </c>
      <c r="I264" s="61" t="s">
        <v>135</v>
      </c>
      <c r="J264" s="61" t="s">
        <v>239</v>
      </c>
      <c r="K264" s="61" t="s">
        <v>926</v>
      </c>
      <c r="L264" s="62">
        <v>43195</v>
      </c>
      <c r="M264" s="62">
        <v>43195</v>
      </c>
      <c r="N264" s="61" t="s">
        <v>1166</v>
      </c>
      <c r="O264" s="63">
        <v>1257874.52</v>
      </c>
      <c r="P264" s="63">
        <v>91.9</v>
      </c>
      <c r="Q264" s="63">
        <v>1368687.14</v>
      </c>
      <c r="R264" s="63">
        <v>1094949.71</v>
      </c>
      <c r="S264" s="63">
        <v>110812.62</v>
      </c>
      <c r="T264" s="63">
        <v>1368687.14</v>
      </c>
    </row>
    <row r="265" spans="1:20" ht="180" x14ac:dyDescent="0.25">
      <c r="A265" s="64" t="s">
        <v>170</v>
      </c>
      <c r="B265" s="61" t="s">
        <v>168</v>
      </c>
      <c r="C265" s="61" t="s">
        <v>235</v>
      </c>
      <c r="D265" s="61" t="s">
        <v>1198</v>
      </c>
      <c r="E265" s="61" t="s">
        <v>1199</v>
      </c>
      <c r="F265" s="61" t="s">
        <v>1200</v>
      </c>
      <c r="G265" s="62">
        <v>44196</v>
      </c>
      <c r="H265" s="62">
        <v>43282</v>
      </c>
      <c r="I265" s="61" t="s">
        <v>137</v>
      </c>
      <c r="J265" s="61" t="s">
        <v>239</v>
      </c>
      <c r="K265" s="61" t="s">
        <v>926</v>
      </c>
      <c r="L265" s="62">
        <v>43300</v>
      </c>
      <c r="M265" s="62">
        <v>43300</v>
      </c>
      <c r="N265" s="61" t="s">
        <v>1201</v>
      </c>
      <c r="O265" s="63">
        <v>1721352</v>
      </c>
      <c r="P265" s="63">
        <v>91.81</v>
      </c>
      <c r="Q265" s="63">
        <v>1874952</v>
      </c>
      <c r="R265" s="63">
        <v>1499961.6</v>
      </c>
      <c r="S265" s="63">
        <v>153600</v>
      </c>
      <c r="T265" s="63">
        <v>1874952</v>
      </c>
    </row>
    <row r="266" spans="1:20" ht="146.25" x14ac:dyDescent="0.25">
      <c r="A266" s="64" t="s">
        <v>170</v>
      </c>
      <c r="B266" s="61" t="s">
        <v>168</v>
      </c>
      <c r="C266" s="61" t="s">
        <v>235</v>
      </c>
      <c r="D266" s="61" t="s">
        <v>1202</v>
      </c>
      <c r="E266" s="61" t="s">
        <v>1203</v>
      </c>
      <c r="F266" s="61" t="s">
        <v>1204</v>
      </c>
      <c r="G266" s="62">
        <v>43738</v>
      </c>
      <c r="H266" s="62">
        <v>43283</v>
      </c>
      <c r="I266" s="61" t="s">
        <v>137</v>
      </c>
      <c r="J266" s="61" t="s">
        <v>239</v>
      </c>
      <c r="K266" s="61" t="s">
        <v>926</v>
      </c>
      <c r="L266" s="62">
        <v>43313</v>
      </c>
      <c r="M266" s="62">
        <v>43784</v>
      </c>
      <c r="N266" s="61" t="s">
        <v>1101</v>
      </c>
      <c r="O266" s="63">
        <v>392084.83</v>
      </c>
      <c r="P266" s="63">
        <v>79.551428571428602</v>
      </c>
      <c r="Q266" s="63">
        <v>422474.15</v>
      </c>
      <c r="R266" s="63">
        <v>337979.32</v>
      </c>
      <c r="S266" s="63">
        <v>30389.32</v>
      </c>
      <c r="T266" s="63">
        <v>422474.15</v>
      </c>
    </row>
    <row r="267" spans="1:20" ht="146.25" x14ac:dyDescent="0.25">
      <c r="A267" s="64" t="s">
        <v>170</v>
      </c>
      <c r="B267" s="61" t="s">
        <v>168</v>
      </c>
      <c r="C267" s="61" t="s">
        <v>235</v>
      </c>
      <c r="D267" s="61" t="s">
        <v>1205</v>
      </c>
      <c r="E267" s="61" t="s">
        <v>1206</v>
      </c>
      <c r="F267" s="61" t="s">
        <v>1207</v>
      </c>
      <c r="G267" s="62">
        <v>43921</v>
      </c>
      <c r="H267" s="62">
        <v>43591</v>
      </c>
      <c r="I267" s="61" t="s">
        <v>137</v>
      </c>
      <c r="J267" s="61" t="s">
        <v>239</v>
      </c>
      <c r="K267" s="61" t="s">
        <v>926</v>
      </c>
      <c r="L267" s="62">
        <v>43313</v>
      </c>
      <c r="M267" s="62">
        <v>43417</v>
      </c>
      <c r="N267" s="61" t="s">
        <v>1101</v>
      </c>
      <c r="O267" s="63">
        <v>399690</v>
      </c>
      <c r="P267" s="63">
        <v>61.873333333333299</v>
      </c>
      <c r="Q267" s="63">
        <v>430650</v>
      </c>
      <c r="R267" s="63">
        <v>344520</v>
      </c>
      <c r="S267" s="63">
        <v>30960</v>
      </c>
      <c r="T267" s="63">
        <v>430650</v>
      </c>
    </row>
    <row r="268" spans="1:20" ht="146.25" x14ac:dyDescent="0.25">
      <c r="A268" s="64" t="s">
        <v>170</v>
      </c>
      <c r="B268" s="61" t="s">
        <v>168</v>
      </c>
      <c r="C268" s="61" t="s">
        <v>235</v>
      </c>
      <c r="D268" s="61" t="s">
        <v>1208</v>
      </c>
      <c r="E268" s="61" t="s">
        <v>1209</v>
      </c>
      <c r="F268" s="61" t="s">
        <v>1210</v>
      </c>
      <c r="G268" s="62">
        <v>44196</v>
      </c>
      <c r="H268" s="62">
        <v>43892</v>
      </c>
      <c r="I268" s="61" t="s">
        <v>137</v>
      </c>
      <c r="J268" s="61" t="s">
        <v>239</v>
      </c>
      <c r="K268" s="61" t="s">
        <v>926</v>
      </c>
      <c r="L268" s="62">
        <v>43313</v>
      </c>
      <c r="M268" s="62">
        <v>43417</v>
      </c>
      <c r="N268" s="61" t="s">
        <v>1101</v>
      </c>
      <c r="O268" s="63">
        <v>399690</v>
      </c>
      <c r="P268" s="63">
        <v>61.873333333333299</v>
      </c>
      <c r="Q268" s="63">
        <v>430650</v>
      </c>
      <c r="R268" s="63">
        <v>344520</v>
      </c>
      <c r="S268" s="63">
        <v>30960</v>
      </c>
      <c r="T268" s="63">
        <v>430650</v>
      </c>
    </row>
    <row r="269" spans="1:20" ht="180" x14ac:dyDescent="0.25">
      <c r="A269" s="64" t="s">
        <v>170</v>
      </c>
      <c r="B269" s="61" t="s">
        <v>168</v>
      </c>
      <c r="C269" s="61" t="s">
        <v>235</v>
      </c>
      <c r="D269" s="61" t="s">
        <v>1211</v>
      </c>
      <c r="E269" s="61" t="s">
        <v>1212</v>
      </c>
      <c r="F269" s="61" t="s">
        <v>1213</v>
      </c>
      <c r="G269" s="62">
        <v>44196</v>
      </c>
      <c r="H269" s="62">
        <v>43313</v>
      </c>
      <c r="I269" s="61" t="s">
        <v>137</v>
      </c>
      <c r="J269" s="61" t="s">
        <v>239</v>
      </c>
      <c r="K269" s="61" t="s">
        <v>926</v>
      </c>
      <c r="L269" s="62">
        <v>43306</v>
      </c>
      <c r="M269" s="62">
        <v>43306</v>
      </c>
      <c r="N269" s="61" t="s">
        <v>927</v>
      </c>
      <c r="O269" s="63">
        <v>645247.5</v>
      </c>
      <c r="P269" s="63">
        <v>46.454999999999998</v>
      </c>
      <c r="Q269" s="63">
        <v>694487.5</v>
      </c>
      <c r="R269" s="63">
        <v>555590</v>
      </c>
      <c r="S269" s="63">
        <v>49240</v>
      </c>
      <c r="T269" s="63">
        <v>694487.5</v>
      </c>
    </row>
    <row r="270" spans="1:20" ht="168.75" x14ac:dyDescent="0.25">
      <c r="A270" s="64" t="s">
        <v>170</v>
      </c>
      <c r="B270" s="61" t="s">
        <v>168</v>
      </c>
      <c r="C270" s="61" t="s">
        <v>235</v>
      </c>
      <c r="D270" s="61" t="s">
        <v>1214</v>
      </c>
      <c r="E270" s="61" t="s">
        <v>1215</v>
      </c>
      <c r="F270" s="61" t="s">
        <v>1216</v>
      </c>
      <c r="G270" s="62">
        <v>44196</v>
      </c>
      <c r="H270" s="62">
        <v>43282</v>
      </c>
      <c r="I270" s="61" t="s">
        <v>137</v>
      </c>
      <c r="J270" s="61" t="s">
        <v>239</v>
      </c>
      <c r="K270" s="61" t="s">
        <v>926</v>
      </c>
      <c r="L270" s="62">
        <v>43306</v>
      </c>
      <c r="M270" s="62">
        <v>43306</v>
      </c>
      <c r="N270" s="61" t="s">
        <v>927</v>
      </c>
      <c r="O270" s="63">
        <v>572150</v>
      </c>
      <c r="P270" s="63">
        <v>46.125</v>
      </c>
      <c r="Q270" s="63">
        <v>620250</v>
      </c>
      <c r="R270" s="63">
        <v>496200</v>
      </c>
      <c r="S270" s="63">
        <v>48100</v>
      </c>
      <c r="T270" s="63">
        <v>620250</v>
      </c>
    </row>
    <row r="271" spans="1:20" ht="180" x14ac:dyDescent="0.25">
      <c r="A271" s="64" t="s">
        <v>170</v>
      </c>
      <c r="B271" s="61" t="s">
        <v>168</v>
      </c>
      <c r="C271" s="61" t="s">
        <v>235</v>
      </c>
      <c r="D271" s="61" t="s">
        <v>1217</v>
      </c>
      <c r="E271" s="61" t="s">
        <v>1218</v>
      </c>
      <c r="F271" s="61" t="s">
        <v>1219</v>
      </c>
      <c r="G271" s="62">
        <v>44104</v>
      </c>
      <c r="H271" s="62">
        <v>43344</v>
      </c>
      <c r="I271" s="61" t="s">
        <v>137</v>
      </c>
      <c r="J271" s="61" t="s">
        <v>239</v>
      </c>
      <c r="K271" s="61" t="s">
        <v>926</v>
      </c>
      <c r="L271" s="62">
        <v>43335</v>
      </c>
      <c r="M271" s="62">
        <v>43335</v>
      </c>
      <c r="N271" s="61" t="s">
        <v>1220</v>
      </c>
      <c r="O271" s="63">
        <v>1707120</v>
      </c>
      <c r="P271" s="63">
        <v>92.41</v>
      </c>
      <c r="Q271" s="63">
        <v>1847280</v>
      </c>
      <c r="R271" s="63">
        <v>1477824</v>
      </c>
      <c r="S271" s="63">
        <v>140160</v>
      </c>
      <c r="T271" s="63">
        <v>1847280</v>
      </c>
    </row>
    <row r="272" spans="1:20" ht="168.75" x14ac:dyDescent="0.25">
      <c r="A272" s="64" t="s">
        <v>170</v>
      </c>
      <c r="B272" s="61" t="s">
        <v>168</v>
      </c>
      <c r="C272" s="61" t="s">
        <v>235</v>
      </c>
      <c r="D272" s="61" t="s">
        <v>1221</v>
      </c>
      <c r="E272" s="61" t="s">
        <v>1222</v>
      </c>
      <c r="F272" s="61" t="s">
        <v>1223</v>
      </c>
      <c r="G272" s="62">
        <v>44196</v>
      </c>
      <c r="H272" s="62">
        <v>43282</v>
      </c>
      <c r="I272" s="61" t="s">
        <v>137</v>
      </c>
      <c r="J272" s="61" t="s">
        <v>239</v>
      </c>
      <c r="K272" s="61" t="s">
        <v>926</v>
      </c>
      <c r="L272" s="62">
        <v>43326</v>
      </c>
      <c r="M272" s="62">
        <v>43326</v>
      </c>
      <c r="N272" s="61" t="s">
        <v>1224</v>
      </c>
      <c r="O272" s="63">
        <v>1641180</v>
      </c>
      <c r="P272" s="63">
        <v>30.9933333333333</v>
      </c>
      <c r="Q272" s="63">
        <v>1765080</v>
      </c>
      <c r="R272" s="63">
        <v>1412064</v>
      </c>
      <c r="S272" s="63">
        <v>123900</v>
      </c>
      <c r="T272" s="63">
        <v>1765080</v>
      </c>
    </row>
    <row r="273" spans="1:20" ht="157.5" x14ac:dyDescent="0.25">
      <c r="A273" s="64" t="s">
        <v>170</v>
      </c>
      <c r="B273" s="61" t="s">
        <v>168</v>
      </c>
      <c r="C273" s="61" t="s">
        <v>235</v>
      </c>
      <c r="D273" s="61" t="s">
        <v>1225</v>
      </c>
      <c r="E273" s="61" t="s">
        <v>1226</v>
      </c>
      <c r="F273" s="61" t="s">
        <v>1227</v>
      </c>
      <c r="G273" s="62">
        <v>43890</v>
      </c>
      <c r="H273" s="62">
        <v>43344</v>
      </c>
      <c r="I273" s="61" t="s">
        <v>137</v>
      </c>
      <c r="J273" s="61" t="s">
        <v>239</v>
      </c>
      <c r="K273" s="61" t="s">
        <v>926</v>
      </c>
      <c r="L273" s="62">
        <v>43315</v>
      </c>
      <c r="M273" s="62">
        <v>43315</v>
      </c>
      <c r="N273" s="61" t="s">
        <v>1228</v>
      </c>
      <c r="O273" s="63">
        <v>899367.5</v>
      </c>
      <c r="P273" s="63">
        <v>46.5</v>
      </c>
      <c r="Q273" s="63">
        <v>967062.5</v>
      </c>
      <c r="R273" s="63">
        <v>773650</v>
      </c>
      <c r="S273" s="63">
        <v>67695</v>
      </c>
      <c r="T273" s="63">
        <v>967062.5</v>
      </c>
    </row>
    <row r="274" spans="1:20" ht="180" x14ac:dyDescent="0.25">
      <c r="A274" s="64" t="s">
        <v>170</v>
      </c>
      <c r="B274" s="61" t="s">
        <v>168</v>
      </c>
      <c r="C274" s="61" t="s">
        <v>235</v>
      </c>
      <c r="D274" s="61" t="s">
        <v>1229</v>
      </c>
      <c r="E274" s="61" t="s">
        <v>1230</v>
      </c>
      <c r="F274" s="61" t="s">
        <v>1231</v>
      </c>
      <c r="G274" s="62">
        <v>44043</v>
      </c>
      <c r="H274" s="62">
        <v>43346</v>
      </c>
      <c r="I274" s="61" t="s">
        <v>137</v>
      </c>
      <c r="J274" s="61" t="s">
        <v>239</v>
      </c>
      <c r="K274" s="61" t="s">
        <v>926</v>
      </c>
      <c r="L274" s="62">
        <v>43294</v>
      </c>
      <c r="M274" s="62">
        <v>43294</v>
      </c>
      <c r="N274" s="61" t="s">
        <v>569</v>
      </c>
      <c r="O274" s="63">
        <v>271839</v>
      </c>
      <c r="P274" s="63">
        <v>46.5</v>
      </c>
      <c r="Q274" s="63">
        <v>292300</v>
      </c>
      <c r="R274" s="63">
        <v>233840</v>
      </c>
      <c r="S274" s="63">
        <v>20461</v>
      </c>
      <c r="T274" s="63">
        <v>292300</v>
      </c>
    </row>
    <row r="275" spans="1:20" ht="101.25" x14ac:dyDescent="0.25">
      <c r="A275" s="64" t="s">
        <v>170</v>
      </c>
      <c r="B275" s="61" t="s">
        <v>168</v>
      </c>
      <c r="C275" s="61" t="s">
        <v>235</v>
      </c>
      <c r="D275" s="61" t="s">
        <v>1232</v>
      </c>
      <c r="E275" s="61" t="s">
        <v>1233</v>
      </c>
      <c r="F275" s="61" t="s">
        <v>1234</v>
      </c>
      <c r="G275" s="62">
        <v>44012</v>
      </c>
      <c r="H275" s="62">
        <v>43344</v>
      </c>
      <c r="I275" s="61" t="s">
        <v>137</v>
      </c>
      <c r="J275" s="61" t="s">
        <v>239</v>
      </c>
      <c r="K275" s="61" t="s">
        <v>926</v>
      </c>
      <c r="L275" s="62">
        <v>43311</v>
      </c>
      <c r="M275" s="62">
        <v>43311</v>
      </c>
      <c r="N275" s="61" t="s">
        <v>434</v>
      </c>
      <c r="O275" s="63">
        <v>256331.25</v>
      </c>
      <c r="P275" s="63">
        <v>31</v>
      </c>
      <c r="Q275" s="63">
        <v>275625</v>
      </c>
      <c r="R275" s="63">
        <v>220500</v>
      </c>
      <c r="S275" s="63">
        <v>19293.75</v>
      </c>
      <c r="T275" s="63">
        <v>275625</v>
      </c>
    </row>
    <row r="276" spans="1:20" ht="180" x14ac:dyDescent="0.25">
      <c r="A276" s="64" t="s">
        <v>170</v>
      </c>
      <c r="B276" s="61" t="s">
        <v>168</v>
      </c>
      <c r="C276" s="61" t="s">
        <v>235</v>
      </c>
      <c r="D276" s="61" t="s">
        <v>1235</v>
      </c>
      <c r="E276" s="61" t="s">
        <v>1236</v>
      </c>
      <c r="F276" s="61" t="s">
        <v>1237</v>
      </c>
      <c r="G276" s="62">
        <v>44043</v>
      </c>
      <c r="H276" s="62">
        <v>43346</v>
      </c>
      <c r="I276" s="61" t="s">
        <v>137</v>
      </c>
      <c r="J276" s="61" t="s">
        <v>239</v>
      </c>
      <c r="K276" s="61" t="s">
        <v>926</v>
      </c>
      <c r="L276" s="62">
        <v>43294</v>
      </c>
      <c r="M276" s="62">
        <v>43294</v>
      </c>
      <c r="N276" s="61" t="s">
        <v>569</v>
      </c>
      <c r="O276" s="63">
        <v>271839</v>
      </c>
      <c r="P276" s="63">
        <v>55.8</v>
      </c>
      <c r="Q276" s="63">
        <v>292300</v>
      </c>
      <c r="R276" s="63">
        <v>233840</v>
      </c>
      <c r="S276" s="63">
        <v>20461</v>
      </c>
      <c r="T276" s="63">
        <v>292300</v>
      </c>
    </row>
    <row r="277" spans="1:20" ht="180" x14ac:dyDescent="0.25">
      <c r="A277" s="64" t="s">
        <v>170</v>
      </c>
      <c r="B277" s="61" t="s">
        <v>168</v>
      </c>
      <c r="C277" s="61" t="s">
        <v>235</v>
      </c>
      <c r="D277" s="61" t="s">
        <v>1238</v>
      </c>
      <c r="E277" s="61" t="s">
        <v>1239</v>
      </c>
      <c r="F277" s="61" t="s">
        <v>1240</v>
      </c>
      <c r="G277" s="62">
        <v>44196</v>
      </c>
      <c r="H277" s="62">
        <v>43346</v>
      </c>
      <c r="I277" s="61" t="s">
        <v>137</v>
      </c>
      <c r="J277" s="61" t="s">
        <v>239</v>
      </c>
      <c r="K277" s="61" t="s">
        <v>926</v>
      </c>
      <c r="L277" s="62">
        <v>43294</v>
      </c>
      <c r="M277" s="62">
        <v>43294</v>
      </c>
      <c r="N277" s="61" t="s">
        <v>569</v>
      </c>
      <c r="O277" s="63">
        <v>372162.75</v>
      </c>
      <c r="P277" s="63">
        <v>93</v>
      </c>
      <c r="Q277" s="63">
        <v>400175</v>
      </c>
      <c r="R277" s="63">
        <v>320140</v>
      </c>
      <c r="S277" s="63">
        <v>28012.25</v>
      </c>
      <c r="T277" s="63">
        <v>400175</v>
      </c>
    </row>
    <row r="278" spans="1:20" ht="180" x14ac:dyDescent="0.25">
      <c r="A278" s="64" t="s">
        <v>170</v>
      </c>
      <c r="B278" s="61" t="s">
        <v>168</v>
      </c>
      <c r="C278" s="61" t="s">
        <v>235</v>
      </c>
      <c r="D278" s="61" t="s">
        <v>1241</v>
      </c>
      <c r="E278" s="61" t="s">
        <v>1242</v>
      </c>
      <c r="F278" s="61" t="s">
        <v>1243</v>
      </c>
      <c r="G278" s="62">
        <v>44196</v>
      </c>
      <c r="H278" s="62">
        <v>43346</v>
      </c>
      <c r="I278" s="61" t="s">
        <v>137</v>
      </c>
      <c r="J278" s="61" t="s">
        <v>239</v>
      </c>
      <c r="K278" s="61" t="s">
        <v>926</v>
      </c>
      <c r="L278" s="62">
        <v>43294</v>
      </c>
      <c r="M278" s="62">
        <v>43294</v>
      </c>
      <c r="N278" s="61" t="s">
        <v>569</v>
      </c>
      <c r="O278" s="63">
        <v>167214</v>
      </c>
      <c r="P278" s="63">
        <v>93</v>
      </c>
      <c r="Q278" s="63">
        <v>179800</v>
      </c>
      <c r="R278" s="63">
        <v>143840</v>
      </c>
      <c r="S278" s="63">
        <v>12586</v>
      </c>
      <c r="T278" s="63">
        <v>179800</v>
      </c>
    </row>
    <row r="279" spans="1:20" ht="180" x14ac:dyDescent="0.25">
      <c r="A279" s="64" t="s">
        <v>170</v>
      </c>
      <c r="B279" s="61" t="s">
        <v>168</v>
      </c>
      <c r="C279" s="61" t="s">
        <v>235</v>
      </c>
      <c r="D279" s="61" t="s">
        <v>1244</v>
      </c>
      <c r="E279" s="61" t="s">
        <v>1245</v>
      </c>
      <c r="F279" s="61" t="s">
        <v>1246</v>
      </c>
      <c r="G279" s="62">
        <v>44196</v>
      </c>
      <c r="H279" s="62">
        <v>43283</v>
      </c>
      <c r="I279" s="61" t="s">
        <v>137</v>
      </c>
      <c r="J279" s="61" t="s">
        <v>239</v>
      </c>
      <c r="K279" s="61" t="s">
        <v>926</v>
      </c>
      <c r="L279" s="62">
        <v>43299</v>
      </c>
      <c r="M279" s="62">
        <v>43299</v>
      </c>
      <c r="N279" s="61" t="s">
        <v>347</v>
      </c>
      <c r="O279" s="63">
        <v>1116364.5900000001</v>
      </c>
      <c r="P279" s="63">
        <v>30.5966666666667</v>
      </c>
      <c r="Q279" s="63">
        <v>1216185.6000000001</v>
      </c>
      <c r="R279" s="63">
        <v>972948.47999999998</v>
      </c>
      <c r="S279" s="63">
        <v>99821.01</v>
      </c>
      <c r="T279" s="63">
        <v>1216185.6000000001</v>
      </c>
    </row>
    <row r="280" spans="1:20" ht="123.75" x14ac:dyDescent="0.25">
      <c r="A280" s="64" t="s">
        <v>170</v>
      </c>
      <c r="B280" s="61" t="s">
        <v>168</v>
      </c>
      <c r="C280" s="61" t="s">
        <v>235</v>
      </c>
      <c r="D280" s="61" t="s">
        <v>1247</v>
      </c>
      <c r="E280" s="61" t="s">
        <v>1248</v>
      </c>
      <c r="F280" s="61" t="s">
        <v>1249</v>
      </c>
      <c r="G280" s="62">
        <v>44012</v>
      </c>
      <c r="H280" s="62">
        <v>43313</v>
      </c>
      <c r="I280" s="61" t="s">
        <v>137</v>
      </c>
      <c r="J280" s="61" t="s">
        <v>239</v>
      </c>
      <c r="K280" s="61" t="s">
        <v>926</v>
      </c>
      <c r="L280" s="62">
        <v>43311</v>
      </c>
      <c r="M280" s="62">
        <v>43311</v>
      </c>
      <c r="N280" s="61" t="s">
        <v>434</v>
      </c>
      <c r="O280" s="63">
        <v>393215.62</v>
      </c>
      <c r="P280" s="63">
        <v>31</v>
      </c>
      <c r="Q280" s="63">
        <v>422812.5</v>
      </c>
      <c r="R280" s="63">
        <v>338250</v>
      </c>
      <c r="S280" s="63">
        <v>29596.880000000001</v>
      </c>
      <c r="T280" s="63">
        <v>422812.5</v>
      </c>
    </row>
    <row r="281" spans="1:20" ht="101.25" x14ac:dyDescent="0.25">
      <c r="A281" s="64" t="s">
        <v>170</v>
      </c>
      <c r="B281" s="61" t="s">
        <v>168</v>
      </c>
      <c r="C281" s="61" t="s">
        <v>235</v>
      </c>
      <c r="D281" s="61" t="s">
        <v>1250</v>
      </c>
      <c r="E281" s="61" t="s">
        <v>1251</v>
      </c>
      <c r="F281" s="61" t="s">
        <v>1252</v>
      </c>
      <c r="G281" s="62">
        <v>44012</v>
      </c>
      <c r="H281" s="62">
        <v>43344</v>
      </c>
      <c r="I281" s="61" t="s">
        <v>137</v>
      </c>
      <c r="J281" s="61" t="s">
        <v>239</v>
      </c>
      <c r="K281" s="61" t="s">
        <v>926</v>
      </c>
      <c r="L281" s="62">
        <v>43311</v>
      </c>
      <c r="M281" s="62">
        <v>43311</v>
      </c>
      <c r="N281" s="61" t="s">
        <v>1253</v>
      </c>
      <c r="O281" s="63">
        <v>248193.75</v>
      </c>
      <c r="P281" s="63">
        <v>93</v>
      </c>
      <c r="Q281" s="63">
        <v>266875</v>
      </c>
      <c r="R281" s="63">
        <v>213500</v>
      </c>
      <c r="S281" s="63">
        <v>18681.25</v>
      </c>
      <c r="T281" s="63">
        <v>266875</v>
      </c>
    </row>
    <row r="282" spans="1:20" ht="157.5" x14ac:dyDescent="0.25">
      <c r="A282" s="64" t="s">
        <v>170</v>
      </c>
      <c r="B282" s="61" t="s">
        <v>168</v>
      </c>
      <c r="C282" s="61" t="s">
        <v>235</v>
      </c>
      <c r="D282" s="61" t="s">
        <v>1254</v>
      </c>
      <c r="E282" s="61" t="s">
        <v>1199</v>
      </c>
      <c r="F282" s="61" t="s">
        <v>1255</v>
      </c>
      <c r="G282" s="62">
        <v>44012</v>
      </c>
      <c r="H282" s="62">
        <v>43313</v>
      </c>
      <c r="I282" s="61" t="s">
        <v>137</v>
      </c>
      <c r="J282" s="61" t="s">
        <v>239</v>
      </c>
      <c r="K282" s="61" t="s">
        <v>926</v>
      </c>
      <c r="L282" s="62">
        <v>43311</v>
      </c>
      <c r="M282" s="62">
        <v>43311</v>
      </c>
      <c r="N282" s="61" t="s">
        <v>1253</v>
      </c>
      <c r="O282" s="63">
        <v>385310.62</v>
      </c>
      <c r="P282" s="63">
        <v>93</v>
      </c>
      <c r="Q282" s="63">
        <v>414312.5</v>
      </c>
      <c r="R282" s="63">
        <v>331450</v>
      </c>
      <c r="S282" s="63">
        <v>29001.88</v>
      </c>
      <c r="T282" s="63">
        <v>414312.5</v>
      </c>
    </row>
    <row r="283" spans="1:20" ht="146.25" x14ac:dyDescent="0.25">
      <c r="A283" s="64" t="s">
        <v>170</v>
      </c>
      <c r="B283" s="61" t="s">
        <v>168</v>
      </c>
      <c r="C283" s="61" t="s">
        <v>235</v>
      </c>
      <c r="D283" s="61" t="s">
        <v>1256</v>
      </c>
      <c r="E283" s="61" t="s">
        <v>1257</v>
      </c>
      <c r="F283" s="61" t="s">
        <v>1258</v>
      </c>
      <c r="G283" s="62">
        <v>43646</v>
      </c>
      <c r="H283" s="62">
        <v>43282</v>
      </c>
      <c r="I283" s="61" t="s">
        <v>137</v>
      </c>
      <c r="J283" s="61" t="s">
        <v>239</v>
      </c>
      <c r="K283" s="61" t="s">
        <v>926</v>
      </c>
      <c r="L283" s="62">
        <v>43315</v>
      </c>
      <c r="M283" s="62">
        <v>43315</v>
      </c>
      <c r="N283" s="61" t="s">
        <v>1259</v>
      </c>
      <c r="O283" s="63">
        <v>340520</v>
      </c>
      <c r="P283" s="63">
        <v>84.016190476190502</v>
      </c>
      <c r="Q283" s="63">
        <v>366700</v>
      </c>
      <c r="R283" s="63">
        <v>293360</v>
      </c>
      <c r="S283" s="63">
        <v>26180</v>
      </c>
      <c r="T283" s="63">
        <v>366700</v>
      </c>
    </row>
    <row r="284" spans="1:20" ht="180" x14ac:dyDescent="0.25">
      <c r="A284" s="64" t="s">
        <v>170</v>
      </c>
      <c r="B284" s="61" t="s">
        <v>168</v>
      </c>
      <c r="C284" s="61" t="s">
        <v>235</v>
      </c>
      <c r="D284" s="61" t="s">
        <v>1260</v>
      </c>
      <c r="E284" s="61" t="s">
        <v>1261</v>
      </c>
      <c r="F284" s="61" t="s">
        <v>1262</v>
      </c>
      <c r="G284" s="62">
        <v>44074</v>
      </c>
      <c r="H284" s="62">
        <v>43344</v>
      </c>
      <c r="I284" s="61" t="s">
        <v>137</v>
      </c>
      <c r="J284" s="61" t="s">
        <v>239</v>
      </c>
      <c r="K284" s="61" t="s">
        <v>926</v>
      </c>
      <c r="L284" s="62">
        <v>43313</v>
      </c>
      <c r="M284" s="62">
        <v>43313</v>
      </c>
      <c r="N284" s="61" t="s">
        <v>1263</v>
      </c>
      <c r="O284" s="63">
        <v>1847614.6</v>
      </c>
      <c r="P284" s="63">
        <v>72.325555555555496</v>
      </c>
      <c r="Q284" s="63">
        <v>1986987.6</v>
      </c>
      <c r="R284" s="63">
        <v>1589590.08</v>
      </c>
      <c r="S284" s="63">
        <v>139373</v>
      </c>
      <c r="T284" s="63">
        <v>1986987.6</v>
      </c>
    </row>
    <row r="285" spans="1:20" ht="180" x14ac:dyDescent="0.25">
      <c r="A285" s="64" t="s">
        <v>170</v>
      </c>
      <c r="B285" s="61" t="s">
        <v>168</v>
      </c>
      <c r="C285" s="61" t="s">
        <v>235</v>
      </c>
      <c r="D285" s="61" t="s">
        <v>1264</v>
      </c>
      <c r="E285" s="61" t="s">
        <v>1265</v>
      </c>
      <c r="F285" s="61" t="s">
        <v>1266</v>
      </c>
      <c r="G285" s="62">
        <v>43738</v>
      </c>
      <c r="H285" s="62">
        <v>43346</v>
      </c>
      <c r="I285" s="61" t="s">
        <v>137</v>
      </c>
      <c r="J285" s="61" t="s">
        <v>239</v>
      </c>
      <c r="K285" s="61" t="s">
        <v>926</v>
      </c>
      <c r="L285" s="62">
        <v>43314</v>
      </c>
      <c r="M285" s="62">
        <v>43314</v>
      </c>
      <c r="N285" s="61" t="s">
        <v>1267</v>
      </c>
      <c r="O285" s="63">
        <v>1804672.44</v>
      </c>
      <c r="P285" s="63">
        <v>31</v>
      </c>
      <c r="Q285" s="63">
        <v>1940508</v>
      </c>
      <c r="R285" s="63">
        <v>1552406.4</v>
      </c>
      <c r="S285" s="63">
        <v>135835.56</v>
      </c>
      <c r="T285" s="63">
        <v>1940508</v>
      </c>
    </row>
    <row r="286" spans="1:20" ht="180" x14ac:dyDescent="0.25">
      <c r="A286" s="64" t="s">
        <v>170</v>
      </c>
      <c r="B286" s="61" t="s">
        <v>168</v>
      </c>
      <c r="C286" s="61" t="s">
        <v>235</v>
      </c>
      <c r="D286" s="61" t="s">
        <v>1268</v>
      </c>
      <c r="E286" s="61" t="s">
        <v>1269</v>
      </c>
      <c r="F286" s="61" t="s">
        <v>1270</v>
      </c>
      <c r="G286" s="62">
        <v>44196</v>
      </c>
      <c r="H286" s="62">
        <v>43283</v>
      </c>
      <c r="I286" s="61" t="s">
        <v>137</v>
      </c>
      <c r="J286" s="61" t="s">
        <v>239</v>
      </c>
      <c r="K286" s="61" t="s">
        <v>926</v>
      </c>
      <c r="L286" s="62">
        <v>43299</v>
      </c>
      <c r="M286" s="62">
        <v>43299</v>
      </c>
      <c r="N286" s="61" t="s">
        <v>347</v>
      </c>
      <c r="O286" s="63">
        <v>1010166.03</v>
      </c>
      <c r="P286" s="63">
        <v>91.67</v>
      </c>
      <c r="Q286" s="63">
        <v>1101993.6000000001</v>
      </c>
      <c r="R286" s="63">
        <v>881594.88</v>
      </c>
      <c r="S286" s="63">
        <v>91827.57</v>
      </c>
      <c r="T286" s="63">
        <v>1101993.6000000001</v>
      </c>
    </row>
    <row r="287" spans="1:20" ht="180" x14ac:dyDescent="0.25">
      <c r="A287" s="64" t="s">
        <v>170</v>
      </c>
      <c r="B287" s="61" t="s">
        <v>168</v>
      </c>
      <c r="C287" s="61" t="s">
        <v>235</v>
      </c>
      <c r="D287" s="61" t="s">
        <v>1271</v>
      </c>
      <c r="E287" s="61" t="s">
        <v>1272</v>
      </c>
      <c r="F287" s="61" t="s">
        <v>1273</v>
      </c>
      <c r="G287" s="62">
        <v>44104</v>
      </c>
      <c r="H287" s="62">
        <v>43313</v>
      </c>
      <c r="I287" s="61" t="s">
        <v>137</v>
      </c>
      <c r="J287" s="61" t="s">
        <v>239</v>
      </c>
      <c r="K287" s="61" t="s">
        <v>926</v>
      </c>
      <c r="L287" s="62">
        <v>43299</v>
      </c>
      <c r="M287" s="62">
        <v>43719</v>
      </c>
      <c r="N287" s="61" t="s">
        <v>1274</v>
      </c>
      <c r="O287" s="63">
        <v>192783.5</v>
      </c>
      <c r="P287" s="63">
        <v>92.97</v>
      </c>
      <c r="Q287" s="63">
        <v>207367.5</v>
      </c>
      <c r="R287" s="63">
        <v>165894</v>
      </c>
      <c r="S287" s="63">
        <v>14584</v>
      </c>
      <c r="T287" s="63">
        <v>207367.5</v>
      </c>
    </row>
    <row r="288" spans="1:20" ht="157.5" x14ac:dyDescent="0.25">
      <c r="A288" s="64" t="s">
        <v>170</v>
      </c>
      <c r="B288" s="61" t="s">
        <v>168</v>
      </c>
      <c r="C288" s="61" t="s">
        <v>235</v>
      </c>
      <c r="D288" s="61" t="s">
        <v>1275</v>
      </c>
      <c r="E288" s="61" t="s">
        <v>1276</v>
      </c>
      <c r="F288" s="61" t="s">
        <v>1277</v>
      </c>
      <c r="G288" s="62">
        <v>44012</v>
      </c>
      <c r="H288" s="62">
        <v>43344</v>
      </c>
      <c r="I288" s="61" t="s">
        <v>137</v>
      </c>
      <c r="J288" s="61" t="s">
        <v>239</v>
      </c>
      <c r="K288" s="61" t="s">
        <v>926</v>
      </c>
      <c r="L288" s="62">
        <v>43272</v>
      </c>
      <c r="M288" s="62">
        <v>43272</v>
      </c>
      <c r="N288" s="61" t="s">
        <v>565</v>
      </c>
      <c r="O288" s="63">
        <v>837424.25</v>
      </c>
      <c r="P288" s="63">
        <v>31</v>
      </c>
      <c r="Q288" s="63">
        <v>900456.25</v>
      </c>
      <c r="R288" s="63">
        <v>720365</v>
      </c>
      <c r="S288" s="63">
        <v>63032</v>
      </c>
      <c r="T288" s="63">
        <v>900456.25</v>
      </c>
    </row>
    <row r="289" spans="1:20" ht="180" x14ac:dyDescent="0.25">
      <c r="A289" s="64" t="s">
        <v>170</v>
      </c>
      <c r="B289" s="61" t="s">
        <v>168</v>
      </c>
      <c r="C289" s="61" t="s">
        <v>235</v>
      </c>
      <c r="D289" s="61" t="s">
        <v>1278</v>
      </c>
      <c r="E289" s="61" t="s">
        <v>1279</v>
      </c>
      <c r="F289" s="61" t="s">
        <v>1280</v>
      </c>
      <c r="G289" s="62">
        <v>44074</v>
      </c>
      <c r="H289" s="62">
        <v>43313</v>
      </c>
      <c r="I289" s="61" t="s">
        <v>137</v>
      </c>
      <c r="J289" s="61" t="s">
        <v>239</v>
      </c>
      <c r="K289" s="61" t="s">
        <v>926</v>
      </c>
      <c r="L289" s="62">
        <v>43313</v>
      </c>
      <c r="M289" s="62">
        <v>43313</v>
      </c>
      <c r="N289" s="61" t="s">
        <v>1281</v>
      </c>
      <c r="O289" s="63">
        <v>574650</v>
      </c>
      <c r="P289" s="63">
        <v>46.325000000000003</v>
      </c>
      <c r="Q289" s="63">
        <v>620250</v>
      </c>
      <c r="R289" s="63">
        <v>496200</v>
      </c>
      <c r="S289" s="63">
        <v>45600</v>
      </c>
      <c r="T289" s="63">
        <v>620250</v>
      </c>
    </row>
    <row r="290" spans="1:20" ht="157.5" x14ac:dyDescent="0.25">
      <c r="A290" s="64" t="s">
        <v>170</v>
      </c>
      <c r="B290" s="61" t="s">
        <v>168</v>
      </c>
      <c r="C290" s="61" t="s">
        <v>235</v>
      </c>
      <c r="D290" s="61" t="s">
        <v>1282</v>
      </c>
      <c r="E290" s="61" t="s">
        <v>1283</v>
      </c>
      <c r="F290" s="61" t="s">
        <v>1284</v>
      </c>
      <c r="G290" s="62">
        <v>44135</v>
      </c>
      <c r="H290" s="62">
        <v>43405</v>
      </c>
      <c r="I290" s="61" t="s">
        <v>137</v>
      </c>
      <c r="J290" s="61" t="s">
        <v>239</v>
      </c>
      <c r="K290" s="61" t="s">
        <v>926</v>
      </c>
      <c r="L290" s="62">
        <v>43313</v>
      </c>
      <c r="M290" s="62">
        <v>43313</v>
      </c>
      <c r="N290" s="61" t="s">
        <v>1263</v>
      </c>
      <c r="O290" s="63">
        <v>1818015.2</v>
      </c>
      <c r="P290" s="63">
        <v>30.976666666666699</v>
      </c>
      <c r="Q290" s="63">
        <v>1956331.2</v>
      </c>
      <c r="R290" s="63">
        <v>1565064.96</v>
      </c>
      <c r="S290" s="63">
        <v>138316</v>
      </c>
      <c r="T290" s="63">
        <v>1956331.2</v>
      </c>
    </row>
    <row r="291" spans="1:20" ht="157.5" x14ac:dyDescent="0.25">
      <c r="A291" s="64" t="s">
        <v>170</v>
      </c>
      <c r="B291" s="61" t="s">
        <v>168</v>
      </c>
      <c r="C291" s="61" t="s">
        <v>235</v>
      </c>
      <c r="D291" s="61" t="s">
        <v>1285</v>
      </c>
      <c r="E291" s="61" t="s">
        <v>1286</v>
      </c>
      <c r="F291" s="61" t="s">
        <v>1287</v>
      </c>
      <c r="G291" s="62">
        <v>44012</v>
      </c>
      <c r="H291" s="62">
        <v>43344</v>
      </c>
      <c r="I291" s="61" t="s">
        <v>137</v>
      </c>
      <c r="J291" s="61" t="s">
        <v>239</v>
      </c>
      <c r="K291" s="61" t="s">
        <v>926</v>
      </c>
      <c r="L291" s="62">
        <v>43326</v>
      </c>
      <c r="M291" s="62">
        <v>43326</v>
      </c>
      <c r="N291" s="61" t="s">
        <v>1288</v>
      </c>
      <c r="O291" s="63">
        <v>1610499.6</v>
      </c>
      <c r="P291" s="63">
        <v>55.8</v>
      </c>
      <c r="Q291" s="63">
        <v>1731720</v>
      </c>
      <c r="R291" s="63">
        <v>1385376</v>
      </c>
      <c r="S291" s="63">
        <v>121220.4</v>
      </c>
      <c r="T291" s="63">
        <v>1731720</v>
      </c>
    </row>
    <row r="292" spans="1:20" ht="180" x14ac:dyDescent="0.25">
      <c r="A292" s="64" t="s">
        <v>170</v>
      </c>
      <c r="B292" s="61" t="s">
        <v>168</v>
      </c>
      <c r="C292" s="61" t="s">
        <v>235</v>
      </c>
      <c r="D292" s="61" t="s">
        <v>1289</v>
      </c>
      <c r="E292" s="61" t="s">
        <v>1290</v>
      </c>
      <c r="F292" s="61" t="s">
        <v>1291</v>
      </c>
      <c r="G292" s="62">
        <v>44043</v>
      </c>
      <c r="H292" s="62">
        <v>43313</v>
      </c>
      <c r="I292" s="61" t="s">
        <v>137</v>
      </c>
      <c r="J292" s="61" t="s">
        <v>239</v>
      </c>
      <c r="K292" s="61" t="s">
        <v>926</v>
      </c>
      <c r="L292" s="62">
        <v>43300</v>
      </c>
      <c r="M292" s="62">
        <v>43300</v>
      </c>
      <c r="N292" s="61" t="s">
        <v>486</v>
      </c>
      <c r="O292" s="63">
        <v>1061696.8700000001</v>
      </c>
      <c r="P292" s="63">
        <v>30.81</v>
      </c>
      <c r="Q292" s="63">
        <v>1148707.02</v>
      </c>
      <c r="R292" s="63">
        <v>918965.62</v>
      </c>
      <c r="S292" s="63">
        <v>87010.15</v>
      </c>
      <c r="T292" s="63">
        <v>1148707.02</v>
      </c>
    </row>
    <row r="293" spans="1:20" ht="180" x14ac:dyDescent="0.25">
      <c r="A293" s="64" t="s">
        <v>170</v>
      </c>
      <c r="B293" s="61" t="s">
        <v>168</v>
      </c>
      <c r="C293" s="61" t="s">
        <v>235</v>
      </c>
      <c r="D293" s="61" t="s">
        <v>1292</v>
      </c>
      <c r="E293" s="61" t="s">
        <v>1293</v>
      </c>
      <c r="F293" s="61" t="s">
        <v>1294</v>
      </c>
      <c r="G293" s="62">
        <v>43861</v>
      </c>
      <c r="H293" s="62">
        <v>43346</v>
      </c>
      <c r="I293" s="61" t="s">
        <v>137</v>
      </c>
      <c r="J293" s="61" t="s">
        <v>239</v>
      </c>
      <c r="K293" s="61" t="s">
        <v>926</v>
      </c>
      <c r="L293" s="62">
        <v>43299</v>
      </c>
      <c r="M293" s="62">
        <v>43299</v>
      </c>
      <c r="N293" s="61" t="s">
        <v>291</v>
      </c>
      <c r="O293" s="63">
        <v>338228.13</v>
      </c>
      <c r="P293" s="63">
        <v>30.68</v>
      </c>
      <c r="Q293" s="63">
        <v>367478.13</v>
      </c>
      <c r="R293" s="63">
        <v>293982.5</v>
      </c>
      <c r="S293" s="63">
        <v>29250</v>
      </c>
      <c r="T293" s="63">
        <v>367478.13</v>
      </c>
    </row>
    <row r="294" spans="1:20" ht="180" x14ac:dyDescent="0.25">
      <c r="A294" s="64" t="s">
        <v>170</v>
      </c>
      <c r="B294" s="61" t="s">
        <v>168</v>
      </c>
      <c r="C294" s="61" t="s">
        <v>235</v>
      </c>
      <c r="D294" s="61" t="s">
        <v>1295</v>
      </c>
      <c r="E294" s="61" t="s">
        <v>1296</v>
      </c>
      <c r="F294" s="61" t="s">
        <v>1297</v>
      </c>
      <c r="G294" s="62">
        <v>43646</v>
      </c>
      <c r="H294" s="62">
        <v>43282</v>
      </c>
      <c r="I294" s="61" t="s">
        <v>137</v>
      </c>
      <c r="J294" s="61" t="s">
        <v>239</v>
      </c>
      <c r="K294" s="61" t="s">
        <v>926</v>
      </c>
      <c r="L294" s="62">
        <v>43300</v>
      </c>
      <c r="M294" s="62">
        <v>43535</v>
      </c>
      <c r="N294" s="61" t="s">
        <v>896</v>
      </c>
      <c r="O294" s="63">
        <v>396033.75</v>
      </c>
      <c r="P294" s="63">
        <v>80.981250000000003</v>
      </c>
      <c r="Q294" s="63">
        <v>427893.75</v>
      </c>
      <c r="R294" s="63">
        <v>342315</v>
      </c>
      <c r="S294" s="63">
        <v>31860</v>
      </c>
      <c r="T294" s="63">
        <v>427893.75</v>
      </c>
    </row>
    <row r="295" spans="1:20" ht="180" x14ac:dyDescent="0.25">
      <c r="A295" s="64" t="s">
        <v>170</v>
      </c>
      <c r="B295" s="61" t="s">
        <v>168</v>
      </c>
      <c r="C295" s="61" t="s">
        <v>235</v>
      </c>
      <c r="D295" s="61" t="s">
        <v>1298</v>
      </c>
      <c r="E295" s="61" t="s">
        <v>1299</v>
      </c>
      <c r="F295" s="61" t="s">
        <v>1300</v>
      </c>
      <c r="G295" s="62">
        <v>43921</v>
      </c>
      <c r="H295" s="62">
        <v>43313</v>
      </c>
      <c r="I295" s="61" t="s">
        <v>137</v>
      </c>
      <c r="J295" s="61" t="s">
        <v>239</v>
      </c>
      <c r="K295" s="61" t="s">
        <v>926</v>
      </c>
      <c r="L295" s="62">
        <v>43299</v>
      </c>
      <c r="M295" s="62">
        <v>43299</v>
      </c>
      <c r="N295" s="61" t="s">
        <v>291</v>
      </c>
      <c r="O295" s="63">
        <v>342562.5</v>
      </c>
      <c r="P295" s="63">
        <v>30.526666666666699</v>
      </c>
      <c r="Q295" s="63">
        <v>374062.5</v>
      </c>
      <c r="R295" s="63">
        <v>299250</v>
      </c>
      <c r="S295" s="63">
        <v>31500</v>
      </c>
      <c r="T295" s="63">
        <v>374062.5</v>
      </c>
    </row>
    <row r="296" spans="1:20" ht="168.75" x14ac:dyDescent="0.25">
      <c r="A296" s="64" t="s">
        <v>170</v>
      </c>
      <c r="B296" s="61" t="s">
        <v>168</v>
      </c>
      <c r="C296" s="61" t="s">
        <v>235</v>
      </c>
      <c r="D296" s="61" t="s">
        <v>1301</v>
      </c>
      <c r="E296" s="61" t="s">
        <v>1302</v>
      </c>
      <c r="F296" s="61" t="s">
        <v>1303</v>
      </c>
      <c r="G296" s="62">
        <v>43646</v>
      </c>
      <c r="H296" s="62">
        <v>43282</v>
      </c>
      <c r="I296" s="61" t="s">
        <v>137</v>
      </c>
      <c r="J296" s="61" t="s">
        <v>239</v>
      </c>
      <c r="K296" s="61" t="s">
        <v>926</v>
      </c>
      <c r="L296" s="62">
        <v>43300</v>
      </c>
      <c r="M296" s="62">
        <v>43600</v>
      </c>
      <c r="N296" s="61" t="s">
        <v>896</v>
      </c>
      <c r="O296" s="63">
        <v>291002.75</v>
      </c>
      <c r="P296" s="63">
        <v>30.586666666666702</v>
      </c>
      <c r="Q296" s="63">
        <v>317138.75</v>
      </c>
      <c r="R296" s="63">
        <v>253711</v>
      </c>
      <c r="S296" s="63">
        <v>26136</v>
      </c>
      <c r="T296" s="63">
        <v>317138.75</v>
      </c>
    </row>
    <row r="297" spans="1:20" ht="135" x14ac:dyDescent="0.25">
      <c r="A297" s="64" t="s">
        <v>170</v>
      </c>
      <c r="B297" s="61" t="s">
        <v>168</v>
      </c>
      <c r="C297" s="61" t="s">
        <v>235</v>
      </c>
      <c r="D297" s="61" t="s">
        <v>1304</v>
      </c>
      <c r="E297" s="61" t="s">
        <v>1305</v>
      </c>
      <c r="F297" s="61" t="s">
        <v>1306</v>
      </c>
      <c r="G297" s="62">
        <v>43861</v>
      </c>
      <c r="H297" s="62">
        <v>43466</v>
      </c>
      <c r="I297" s="61" t="s">
        <v>137</v>
      </c>
      <c r="J297" s="61" t="s">
        <v>239</v>
      </c>
      <c r="K297" s="61" t="s">
        <v>926</v>
      </c>
      <c r="L297" s="62">
        <v>43314</v>
      </c>
      <c r="M297" s="62">
        <v>43314</v>
      </c>
      <c r="N297" s="61" t="s">
        <v>1307</v>
      </c>
      <c r="O297" s="63">
        <v>1659584</v>
      </c>
      <c r="P297" s="63">
        <v>92.61</v>
      </c>
      <c r="Q297" s="63">
        <v>1791924</v>
      </c>
      <c r="R297" s="63">
        <v>1433539.2</v>
      </c>
      <c r="S297" s="63">
        <v>132340</v>
      </c>
      <c r="T297" s="63">
        <v>1791924</v>
      </c>
    </row>
    <row r="298" spans="1:20" ht="146.25" x14ac:dyDescent="0.25">
      <c r="A298" s="64" t="s">
        <v>170</v>
      </c>
      <c r="B298" s="61" t="s">
        <v>168</v>
      </c>
      <c r="C298" s="61" t="s">
        <v>235</v>
      </c>
      <c r="D298" s="61" t="s">
        <v>1308</v>
      </c>
      <c r="E298" s="61" t="s">
        <v>1309</v>
      </c>
      <c r="F298" s="61" t="s">
        <v>1310</v>
      </c>
      <c r="G298" s="62">
        <v>43861</v>
      </c>
      <c r="H298" s="62">
        <v>43466</v>
      </c>
      <c r="I298" s="61" t="s">
        <v>137</v>
      </c>
      <c r="J298" s="61" t="s">
        <v>239</v>
      </c>
      <c r="K298" s="61" t="s">
        <v>926</v>
      </c>
      <c r="L298" s="62">
        <v>43314</v>
      </c>
      <c r="M298" s="62">
        <v>43360</v>
      </c>
      <c r="N298" s="61" t="s">
        <v>1162</v>
      </c>
      <c r="O298" s="63">
        <v>1688564</v>
      </c>
      <c r="P298" s="63">
        <v>92.73</v>
      </c>
      <c r="Q298" s="63">
        <v>1820904</v>
      </c>
      <c r="R298" s="63">
        <v>1456723.2</v>
      </c>
      <c r="S298" s="63">
        <v>132340</v>
      </c>
      <c r="T298" s="63">
        <v>1820904</v>
      </c>
    </row>
    <row r="299" spans="1:20" ht="180" x14ac:dyDescent="0.25">
      <c r="A299" s="64" t="s">
        <v>170</v>
      </c>
      <c r="B299" s="61" t="s">
        <v>168</v>
      </c>
      <c r="C299" s="61" t="s">
        <v>235</v>
      </c>
      <c r="D299" s="61" t="s">
        <v>1311</v>
      </c>
      <c r="E299" s="61" t="s">
        <v>1312</v>
      </c>
      <c r="F299" s="61" t="s">
        <v>1313</v>
      </c>
      <c r="G299" s="62">
        <v>44043</v>
      </c>
      <c r="H299" s="62">
        <v>43313</v>
      </c>
      <c r="I299" s="61" t="s">
        <v>137</v>
      </c>
      <c r="J299" s="61" t="s">
        <v>239</v>
      </c>
      <c r="K299" s="61" t="s">
        <v>926</v>
      </c>
      <c r="L299" s="62">
        <v>43314</v>
      </c>
      <c r="M299" s="62">
        <v>43314</v>
      </c>
      <c r="N299" s="61" t="s">
        <v>1105</v>
      </c>
      <c r="O299" s="63">
        <v>939136.32</v>
      </c>
      <c r="P299" s="63">
        <v>62</v>
      </c>
      <c r="Q299" s="63">
        <v>1009824</v>
      </c>
      <c r="R299" s="63">
        <v>807859.19999999995</v>
      </c>
      <c r="S299" s="63">
        <v>70687.679999999993</v>
      </c>
      <c r="T299" s="63">
        <v>1009824</v>
      </c>
    </row>
    <row r="300" spans="1:20" ht="146.25" x14ac:dyDescent="0.25">
      <c r="A300" s="64" t="s">
        <v>170</v>
      </c>
      <c r="B300" s="61" t="s">
        <v>168</v>
      </c>
      <c r="C300" s="61" t="s">
        <v>235</v>
      </c>
      <c r="D300" s="61" t="s">
        <v>1314</v>
      </c>
      <c r="E300" s="61" t="s">
        <v>1315</v>
      </c>
      <c r="F300" s="61" t="s">
        <v>1316</v>
      </c>
      <c r="G300" s="62">
        <v>44043</v>
      </c>
      <c r="H300" s="62">
        <v>43313</v>
      </c>
      <c r="I300" s="61" t="s">
        <v>137</v>
      </c>
      <c r="J300" s="61" t="s">
        <v>239</v>
      </c>
      <c r="K300" s="61" t="s">
        <v>926</v>
      </c>
      <c r="L300" s="62">
        <v>43314</v>
      </c>
      <c r="M300" s="62">
        <v>43314</v>
      </c>
      <c r="N300" s="61" t="s">
        <v>1317</v>
      </c>
      <c r="O300" s="63">
        <v>761866.5</v>
      </c>
      <c r="P300" s="63">
        <v>93</v>
      </c>
      <c r="Q300" s="63">
        <v>819212.5</v>
      </c>
      <c r="R300" s="63">
        <v>655370</v>
      </c>
      <c r="S300" s="63">
        <v>57346</v>
      </c>
      <c r="T300" s="63">
        <v>819212.5</v>
      </c>
    </row>
    <row r="301" spans="1:20" ht="146.25" x14ac:dyDescent="0.25">
      <c r="A301" s="64" t="s">
        <v>170</v>
      </c>
      <c r="B301" s="61" t="s">
        <v>168</v>
      </c>
      <c r="C301" s="61" t="s">
        <v>235</v>
      </c>
      <c r="D301" s="61" t="s">
        <v>1318</v>
      </c>
      <c r="E301" s="61" t="s">
        <v>1319</v>
      </c>
      <c r="F301" s="61" t="s">
        <v>1320</v>
      </c>
      <c r="G301" s="62">
        <v>44043</v>
      </c>
      <c r="H301" s="62">
        <v>43313</v>
      </c>
      <c r="I301" s="61" t="s">
        <v>137</v>
      </c>
      <c r="J301" s="61" t="s">
        <v>239</v>
      </c>
      <c r="K301" s="61" t="s">
        <v>926</v>
      </c>
      <c r="L301" s="62">
        <v>43314</v>
      </c>
      <c r="M301" s="62">
        <v>43314</v>
      </c>
      <c r="N301" s="61" t="s">
        <v>1317</v>
      </c>
      <c r="O301" s="63">
        <v>847310.5</v>
      </c>
      <c r="P301" s="63">
        <v>93</v>
      </c>
      <c r="Q301" s="63">
        <v>911087.5</v>
      </c>
      <c r="R301" s="63">
        <v>728870</v>
      </c>
      <c r="S301" s="63">
        <v>63777</v>
      </c>
      <c r="T301" s="63">
        <v>911087.5</v>
      </c>
    </row>
    <row r="302" spans="1:20" ht="146.25" x14ac:dyDescent="0.25">
      <c r="A302" s="64" t="s">
        <v>170</v>
      </c>
      <c r="B302" s="61" t="s">
        <v>168</v>
      </c>
      <c r="C302" s="61" t="s">
        <v>235</v>
      </c>
      <c r="D302" s="61" t="s">
        <v>1321</v>
      </c>
      <c r="E302" s="61" t="s">
        <v>1322</v>
      </c>
      <c r="F302" s="61" t="s">
        <v>1323</v>
      </c>
      <c r="G302" s="62">
        <v>44043</v>
      </c>
      <c r="H302" s="62">
        <v>43313</v>
      </c>
      <c r="I302" s="61" t="s">
        <v>137</v>
      </c>
      <c r="J302" s="61" t="s">
        <v>239</v>
      </c>
      <c r="K302" s="61" t="s">
        <v>926</v>
      </c>
      <c r="L302" s="62">
        <v>43314</v>
      </c>
      <c r="M302" s="62">
        <v>43314</v>
      </c>
      <c r="N302" s="61" t="s">
        <v>1317</v>
      </c>
      <c r="O302" s="63">
        <v>761866.5</v>
      </c>
      <c r="P302" s="63">
        <v>93</v>
      </c>
      <c r="Q302" s="63">
        <v>819212.5</v>
      </c>
      <c r="R302" s="63">
        <v>655370</v>
      </c>
      <c r="S302" s="63">
        <v>57346</v>
      </c>
      <c r="T302" s="63">
        <v>819212.5</v>
      </c>
    </row>
    <row r="303" spans="1:20" ht="157.5" x14ac:dyDescent="0.25">
      <c r="A303" s="64" t="s">
        <v>170</v>
      </c>
      <c r="B303" s="61" t="s">
        <v>168</v>
      </c>
      <c r="C303" s="61" t="s">
        <v>235</v>
      </c>
      <c r="D303" s="61" t="s">
        <v>1324</v>
      </c>
      <c r="E303" s="61" t="s">
        <v>1325</v>
      </c>
      <c r="F303" s="61" t="s">
        <v>1326</v>
      </c>
      <c r="G303" s="62">
        <v>44043</v>
      </c>
      <c r="H303" s="62">
        <v>43313</v>
      </c>
      <c r="I303" s="61" t="s">
        <v>137</v>
      </c>
      <c r="J303" s="61" t="s">
        <v>239</v>
      </c>
      <c r="K303" s="61" t="s">
        <v>926</v>
      </c>
      <c r="L303" s="62">
        <v>43314</v>
      </c>
      <c r="M303" s="62">
        <v>43314</v>
      </c>
      <c r="N303" s="61" t="s">
        <v>1317</v>
      </c>
      <c r="O303" s="63">
        <v>847310.5</v>
      </c>
      <c r="P303" s="63">
        <v>93</v>
      </c>
      <c r="Q303" s="63">
        <v>911087.5</v>
      </c>
      <c r="R303" s="63">
        <v>728870</v>
      </c>
      <c r="S303" s="63">
        <v>63777</v>
      </c>
      <c r="T303" s="63">
        <v>911087.5</v>
      </c>
    </row>
    <row r="304" spans="1:20" ht="146.25" x14ac:dyDescent="0.25">
      <c r="A304" s="64" t="s">
        <v>170</v>
      </c>
      <c r="B304" s="61" t="s">
        <v>168</v>
      </c>
      <c r="C304" s="61" t="s">
        <v>235</v>
      </c>
      <c r="D304" s="61" t="s">
        <v>1327</v>
      </c>
      <c r="E304" s="61" t="s">
        <v>1328</v>
      </c>
      <c r="F304" s="61" t="s">
        <v>1329</v>
      </c>
      <c r="G304" s="62">
        <v>44043</v>
      </c>
      <c r="H304" s="62">
        <v>43313</v>
      </c>
      <c r="I304" s="61" t="s">
        <v>137</v>
      </c>
      <c r="J304" s="61" t="s">
        <v>239</v>
      </c>
      <c r="K304" s="61" t="s">
        <v>926</v>
      </c>
      <c r="L304" s="62">
        <v>43314</v>
      </c>
      <c r="M304" s="62">
        <v>43314</v>
      </c>
      <c r="N304" s="61" t="s">
        <v>1317</v>
      </c>
      <c r="O304" s="63">
        <v>761866.5</v>
      </c>
      <c r="P304" s="63">
        <v>93</v>
      </c>
      <c r="Q304" s="63">
        <v>819212.5</v>
      </c>
      <c r="R304" s="63">
        <v>655370</v>
      </c>
      <c r="S304" s="63">
        <v>57346</v>
      </c>
      <c r="T304" s="63">
        <v>819212.5</v>
      </c>
    </row>
    <row r="305" spans="1:20" ht="146.25" x14ac:dyDescent="0.25">
      <c r="A305" s="64" t="s">
        <v>170</v>
      </c>
      <c r="B305" s="61" t="s">
        <v>168</v>
      </c>
      <c r="C305" s="61" t="s">
        <v>235</v>
      </c>
      <c r="D305" s="61" t="s">
        <v>1330</v>
      </c>
      <c r="E305" s="61" t="s">
        <v>1331</v>
      </c>
      <c r="F305" s="61" t="s">
        <v>1332</v>
      </c>
      <c r="G305" s="62">
        <v>44043</v>
      </c>
      <c r="H305" s="62">
        <v>43313</v>
      </c>
      <c r="I305" s="61" t="s">
        <v>137</v>
      </c>
      <c r="J305" s="61" t="s">
        <v>239</v>
      </c>
      <c r="K305" s="61" t="s">
        <v>926</v>
      </c>
      <c r="L305" s="62">
        <v>43314</v>
      </c>
      <c r="M305" s="62">
        <v>43314</v>
      </c>
      <c r="N305" s="61" t="s">
        <v>1317</v>
      </c>
      <c r="O305" s="63">
        <v>847310.5</v>
      </c>
      <c r="P305" s="63">
        <v>46.5</v>
      </c>
      <c r="Q305" s="63">
        <v>911087.5</v>
      </c>
      <c r="R305" s="63">
        <v>728870</v>
      </c>
      <c r="S305" s="63">
        <v>63777</v>
      </c>
      <c r="T305" s="63">
        <v>911087.5</v>
      </c>
    </row>
    <row r="306" spans="1:20" ht="180" x14ac:dyDescent="0.25">
      <c r="A306" s="64" t="s">
        <v>170</v>
      </c>
      <c r="B306" s="61" t="s">
        <v>168</v>
      </c>
      <c r="C306" s="61" t="s">
        <v>235</v>
      </c>
      <c r="D306" s="61" t="s">
        <v>1333</v>
      </c>
      <c r="E306" s="61" t="s">
        <v>1334</v>
      </c>
      <c r="F306" s="61" t="s">
        <v>1335</v>
      </c>
      <c r="G306" s="62">
        <v>43677</v>
      </c>
      <c r="H306" s="62">
        <v>43313</v>
      </c>
      <c r="I306" s="61" t="s">
        <v>137</v>
      </c>
      <c r="J306" s="61" t="s">
        <v>239</v>
      </c>
      <c r="K306" s="61" t="s">
        <v>926</v>
      </c>
      <c r="L306" s="62">
        <v>43315</v>
      </c>
      <c r="M306" s="62">
        <v>43647</v>
      </c>
      <c r="N306" s="61" t="s">
        <v>1336</v>
      </c>
      <c r="O306" s="63">
        <v>362560.5</v>
      </c>
      <c r="P306" s="63">
        <v>31</v>
      </c>
      <c r="Q306" s="63">
        <v>389850</v>
      </c>
      <c r="R306" s="63">
        <v>311880</v>
      </c>
      <c r="S306" s="63">
        <v>27289.5</v>
      </c>
      <c r="T306" s="63">
        <v>389850</v>
      </c>
    </row>
    <row r="307" spans="1:20" ht="157.5" x14ac:dyDescent="0.25">
      <c r="A307" s="64" t="s">
        <v>170</v>
      </c>
      <c r="B307" s="61" t="s">
        <v>168</v>
      </c>
      <c r="C307" s="61" t="s">
        <v>235</v>
      </c>
      <c r="D307" s="61" t="s">
        <v>1337</v>
      </c>
      <c r="E307" s="61" t="s">
        <v>1338</v>
      </c>
      <c r="F307" s="61" t="s">
        <v>1339</v>
      </c>
      <c r="G307" s="62">
        <v>43830</v>
      </c>
      <c r="H307" s="62">
        <v>43344</v>
      </c>
      <c r="I307" s="61" t="s">
        <v>137</v>
      </c>
      <c r="J307" s="61" t="s">
        <v>239</v>
      </c>
      <c r="K307" s="61" t="s">
        <v>926</v>
      </c>
      <c r="L307" s="62">
        <v>43314</v>
      </c>
      <c r="M307" s="62">
        <v>43314</v>
      </c>
      <c r="N307" s="61" t="s">
        <v>1166</v>
      </c>
      <c r="O307" s="63">
        <v>1557932</v>
      </c>
      <c r="P307" s="63">
        <v>92.28</v>
      </c>
      <c r="Q307" s="63">
        <v>1688352</v>
      </c>
      <c r="R307" s="63">
        <v>1350681.6000000001</v>
      </c>
      <c r="S307" s="63">
        <v>130420</v>
      </c>
      <c r="T307" s="63">
        <v>1688352</v>
      </c>
    </row>
    <row r="308" spans="1:20" ht="157.5" x14ac:dyDescent="0.25">
      <c r="A308" s="64" t="s">
        <v>170</v>
      </c>
      <c r="B308" s="61" t="s">
        <v>168</v>
      </c>
      <c r="C308" s="61" t="s">
        <v>235</v>
      </c>
      <c r="D308" s="61" t="s">
        <v>1340</v>
      </c>
      <c r="E308" s="61" t="s">
        <v>1341</v>
      </c>
      <c r="F308" s="61" t="s">
        <v>1342</v>
      </c>
      <c r="G308" s="62">
        <v>43784</v>
      </c>
      <c r="H308" s="62">
        <v>43419</v>
      </c>
      <c r="I308" s="61" t="s">
        <v>137</v>
      </c>
      <c r="J308" s="61" t="s">
        <v>239</v>
      </c>
      <c r="K308" s="61" t="s">
        <v>926</v>
      </c>
      <c r="L308" s="62">
        <v>43333</v>
      </c>
      <c r="M308" s="62">
        <v>43333</v>
      </c>
      <c r="N308" s="61" t="s">
        <v>1191</v>
      </c>
      <c r="O308" s="63">
        <v>1553527.44</v>
      </c>
      <c r="P308" s="63">
        <v>30.95</v>
      </c>
      <c r="Q308" s="63">
        <v>1673084.64</v>
      </c>
      <c r="R308" s="63">
        <v>1338467.71</v>
      </c>
      <c r="S308" s="63">
        <v>119557.2</v>
      </c>
      <c r="T308" s="63">
        <v>1673084.64</v>
      </c>
    </row>
    <row r="309" spans="1:20" ht="146.25" x14ac:dyDescent="0.25">
      <c r="A309" s="64" t="s">
        <v>170</v>
      </c>
      <c r="B309" s="61" t="s">
        <v>168</v>
      </c>
      <c r="C309" s="61" t="s">
        <v>235</v>
      </c>
      <c r="D309" s="61" t="s">
        <v>1343</v>
      </c>
      <c r="E309" s="61" t="s">
        <v>1344</v>
      </c>
      <c r="F309" s="61" t="s">
        <v>1345</v>
      </c>
      <c r="G309" s="62">
        <v>44196</v>
      </c>
      <c r="H309" s="62">
        <v>43332</v>
      </c>
      <c r="I309" s="61" t="s">
        <v>137</v>
      </c>
      <c r="J309" s="61" t="s">
        <v>239</v>
      </c>
      <c r="K309" s="61" t="s">
        <v>926</v>
      </c>
      <c r="L309" s="62">
        <v>43315</v>
      </c>
      <c r="M309" s="62">
        <v>43315</v>
      </c>
      <c r="N309" s="61" t="s">
        <v>844</v>
      </c>
      <c r="O309" s="63">
        <v>1615921.6</v>
      </c>
      <c r="P309" s="63">
        <v>61.74</v>
      </c>
      <c r="Q309" s="63">
        <v>1744809.6</v>
      </c>
      <c r="R309" s="63">
        <v>1395847.68</v>
      </c>
      <c r="S309" s="63">
        <v>128888</v>
      </c>
      <c r="T309" s="63">
        <v>1744809.6</v>
      </c>
    </row>
    <row r="310" spans="1:20" ht="146.25" x14ac:dyDescent="0.25">
      <c r="A310" s="64" t="s">
        <v>170</v>
      </c>
      <c r="B310" s="61" t="s">
        <v>168</v>
      </c>
      <c r="C310" s="61" t="s">
        <v>235</v>
      </c>
      <c r="D310" s="61" t="s">
        <v>1346</v>
      </c>
      <c r="E310" s="61" t="s">
        <v>1347</v>
      </c>
      <c r="F310" s="61" t="s">
        <v>1348</v>
      </c>
      <c r="G310" s="62">
        <v>43784</v>
      </c>
      <c r="H310" s="62">
        <v>43419</v>
      </c>
      <c r="I310" s="61" t="s">
        <v>137</v>
      </c>
      <c r="J310" s="61" t="s">
        <v>239</v>
      </c>
      <c r="K310" s="61" t="s">
        <v>926</v>
      </c>
      <c r="L310" s="62">
        <v>43333</v>
      </c>
      <c r="M310" s="62">
        <v>43333</v>
      </c>
      <c r="N310" s="61" t="s">
        <v>1191</v>
      </c>
      <c r="O310" s="63">
        <v>1746896</v>
      </c>
      <c r="P310" s="63">
        <v>30.983333333333299</v>
      </c>
      <c r="Q310" s="63">
        <v>1879296</v>
      </c>
      <c r="R310" s="63">
        <v>1503436.8</v>
      </c>
      <c r="S310" s="63">
        <v>132400</v>
      </c>
      <c r="T310" s="63">
        <v>1879296</v>
      </c>
    </row>
    <row r="311" spans="1:20" ht="180" x14ac:dyDescent="0.25">
      <c r="A311" s="64" t="s">
        <v>170</v>
      </c>
      <c r="B311" s="61" t="s">
        <v>168</v>
      </c>
      <c r="C311" s="61" t="s">
        <v>235</v>
      </c>
      <c r="D311" s="61" t="s">
        <v>1349</v>
      </c>
      <c r="E311" s="61" t="s">
        <v>1350</v>
      </c>
      <c r="F311" s="61" t="s">
        <v>1335</v>
      </c>
      <c r="G311" s="62">
        <v>43677</v>
      </c>
      <c r="H311" s="62">
        <v>43313</v>
      </c>
      <c r="I311" s="61" t="s">
        <v>137</v>
      </c>
      <c r="J311" s="61" t="s">
        <v>239</v>
      </c>
      <c r="K311" s="61" t="s">
        <v>926</v>
      </c>
      <c r="L311" s="62">
        <v>43315</v>
      </c>
      <c r="M311" s="62">
        <v>43647</v>
      </c>
      <c r="N311" s="61" t="s">
        <v>1351</v>
      </c>
      <c r="O311" s="63">
        <v>361816.5</v>
      </c>
      <c r="P311" s="63">
        <v>31</v>
      </c>
      <c r="Q311" s="63">
        <v>389050</v>
      </c>
      <c r="R311" s="63">
        <v>311240</v>
      </c>
      <c r="S311" s="63">
        <v>27233.5</v>
      </c>
      <c r="T311" s="63">
        <v>389050</v>
      </c>
    </row>
    <row r="312" spans="1:20" ht="180" x14ac:dyDescent="0.25">
      <c r="A312" s="64" t="s">
        <v>170</v>
      </c>
      <c r="B312" s="61" t="s">
        <v>168</v>
      </c>
      <c r="C312" s="61" t="s">
        <v>235</v>
      </c>
      <c r="D312" s="61" t="s">
        <v>1352</v>
      </c>
      <c r="E312" s="61" t="s">
        <v>1353</v>
      </c>
      <c r="F312" s="61" t="s">
        <v>1354</v>
      </c>
      <c r="G312" s="62">
        <v>44196</v>
      </c>
      <c r="H312" s="62">
        <v>43466</v>
      </c>
      <c r="I312" s="61" t="s">
        <v>140</v>
      </c>
      <c r="J312" s="61" t="s">
        <v>239</v>
      </c>
      <c r="K312" s="61" t="s">
        <v>926</v>
      </c>
      <c r="L312" s="62">
        <v>43384</v>
      </c>
      <c r="M312" s="62">
        <v>43384</v>
      </c>
      <c r="N312" s="61" t="s">
        <v>450</v>
      </c>
      <c r="O312" s="63">
        <v>1785452.05</v>
      </c>
      <c r="P312" s="63">
        <v>46.344999999999999</v>
      </c>
      <c r="Q312" s="63">
        <v>1926212.05</v>
      </c>
      <c r="R312" s="63">
        <v>1540969.64</v>
      </c>
      <c r="S312" s="63">
        <v>140760</v>
      </c>
      <c r="T312" s="63">
        <v>1926212.05</v>
      </c>
    </row>
    <row r="313" spans="1:20" ht="180" x14ac:dyDescent="0.25">
      <c r="A313" s="64" t="s">
        <v>170</v>
      </c>
      <c r="B313" s="61" t="s">
        <v>168</v>
      </c>
      <c r="C313" s="61" t="s">
        <v>235</v>
      </c>
      <c r="D313" s="61" t="s">
        <v>1355</v>
      </c>
      <c r="E313" s="61" t="s">
        <v>1356</v>
      </c>
      <c r="F313" s="61" t="s">
        <v>1357</v>
      </c>
      <c r="G313" s="62">
        <v>44228</v>
      </c>
      <c r="H313" s="62">
        <v>43497</v>
      </c>
      <c r="I313" s="61" t="s">
        <v>140</v>
      </c>
      <c r="J313" s="61" t="s">
        <v>239</v>
      </c>
      <c r="K313" s="61" t="s">
        <v>926</v>
      </c>
      <c r="L313" s="62">
        <v>43364</v>
      </c>
      <c r="M313" s="62">
        <v>43364</v>
      </c>
      <c r="N313" s="61" t="s">
        <v>1358</v>
      </c>
      <c r="O313" s="63">
        <v>1814224</v>
      </c>
      <c r="P313" s="63">
        <v>46.42</v>
      </c>
      <c r="Q313" s="63">
        <v>1954224</v>
      </c>
      <c r="R313" s="63">
        <v>1563379.2</v>
      </c>
      <c r="S313" s="63">
        <v>140000</v>
      </c>
      <c r="T313" s="63">
        <v>1954224</v>
      </c>
    </row>
    <row r="314" spans="1:20" ht="180" x14ac:dyDescent="0.25">
      <c r="A314" s="64" t="s">
        <v>170</v>
      </c>
      <c r="B314" s="61" t="s">
        <v>168</v>
      </c>
      <c r="C314" s="61" t="s">
        <v>235</v>
      </c>
      <c r="D314" s="61" t="s">
        <v>1359</v>
      </c>
      <c r="E314" s="61" t="s">
        <v>1360</v>
      </c>
      <c r="F314" s="61" t="s">
        <v>1361</v>
      </c>
      <c r="G314" s="62">
        <v>44074</v>
      </c>
      <c r="H314" s="62">
        <v>43344</v>
      </c>
      <c r="I314" s="61" t="s">
        <v>140</v>
      </c>
      <c r="J314" s="61" t="s">
        <v>239</v>
      </c>
      <c r="K314" s="61" t="s">
        <v>926</v>
      </c>
      <c r="L314" s="62">
        <v>43347</v>
      </c>
      <c r="M314" s="62">
        <v>43347</v>
      </c>
      <c r="N314" s="61" t="s">
        <v>1185</v>
      </c>
      <c r="O314" s="63">
        <v>1859553.97</v>
      </c>
      <c r="P314" s="63">
        <v>69.75</v>
      </c>
      <c r="Q314" s="63">
        <v>1999520.4</v>
      </c>
      <c r="R314" s="63">
        <v>1599616.32</v>
      </c>
      <c r="S314" s="63">
        <v>139966.43</v>
      </c>
      <c r="T314" s="63">
        <v>1999520.4</v>
      </c>
    </row>
    <row r="315" spans="1:20" ht="168.75" x14ac:dyDescent="0.25">
      <c r="A315" s="64" t="s">
        <v>170</v>
      </c>
      <c r="B315" s="61" t="s">
        <v>168</v>
      </c>
      <c r="C315" s="61" t="s">
        <v>235</v>
      </c>
      <c r="D315" s="61" t="s">
        <v>1362</v>
      </c>
      <c r="E315" s="61" t="s">
        <v>1363</v>
      </c>
      <c r="F315" s="61" t="s">
        <v>1364</v>
      </c>
      <c r="G315" s="62">
        <v>44228</v>
      </c>
      <c r="H315" s="62">
        <v>43497</v>
      </c>
      <c r="I315" s="61" t="s">
        <v>140</v>
      </c>
      <c r="J315" s="61" t="s">
        <v>239</v>
      </c>
      <c r="K315" s="61" t="s">
        <v>926</v>
      </c>
      <c r="L315" s="62">
        <v>43364</v>
      </c>
      <c r="M315" s="62">
        <v>43364</v>
      </c>
      <c r="N315" s="61" t="s">
        <v>1365</v>
      </c>
      <c r="O315" s="63">
        <v>1650700</v>
      </c>
      <c r="P315" s="63">
        <v>46.244999999999997</v>
      </c>
      <c r="Q315" s="63">
        <v>1784700</v>
      </c>
      <c r="R315" s="63">
        <v>1427760</v>
      </c>
      <c r="S315" s="63">
        <v>134000</v>
      </c>
      <c r="T315" s="63">
        <v>1784700</v>
      </c>
    </row>
    <row r="316" spans="1:20" ht="180" x14ac:dyDescent="0.25">
      <c r="A316" s="64" t="s">
        <v>170</v>
      </c>
      <c r="B316" s="61" t="s">
        <v>168</v>
      </c>
      <c r="C316" s="61" t="s">
        <v>235</v>
      </c>
      <c r="D316" s="61" t="s">
        <v>1366</v>
      </c>
      <c r="E316" s="61" t="s">
        <v>1367</v>
      </c>
      <c r="F316" s="61" t="s">
        <v>1357</v>
      </c>
      <c r="G316" s="62">
        <v>44256</v>
      </c>
      <c r="H316" s="62">
        <v>43525</v>
      </c>
      <c r="I316" s="61" t="s">
        <v>140</v>
      </c>
      <c r="J316" s="61" t="s">
        <v>239</v>
      </c>
      <c r="K316" s="61" t="s">
        <v>926</v>
      </c>
      <c r="L316" s="62">
        <v>43364</v>
      </c>
      <c r="M316" s="62">
        <v>43364</v>
      </c>
      <c r="N316" s="61" t="s">
        <v>1368</v>
      </c>
      <c r="O316" s="63">
        <v>1650714</v>
      </c>
      <c r="P316" s="63">
        <v>46.47</v>
      </c>
      <c r="Q316" s="63">
        <v>1776114</v>
      </c>
      <c r="R316" s="63">
        <v>1420891.2</v>
      </c>
      <c r="S316" s="63">
        <v>125400</v>
      </c>
      <c r="T316" s="63">
        <v>1776114</v>
      </c>
    </row>
    <row r="317" spans="1:20" ht="168.75" x14ac:dyDescent="0.25">
      <c r="A317" s="64" t="s">
        <v>170</v>
      </c>
      <c r="B317" s="61" t="s">
        <v>168</v>
      </c>
      <c r="C317" s="61" t="s">
        <v>235</v>
      </c>
      <c r="D317" s="61" t="s">
        <v>1369</v>
      </c>
      <c r="E317" s="61" t="s">
        <v>1370</v>
      </c>
      <c r="F317" s="61" t="s">
        <v>1371</v>
      </c>
      <c r="G317" s="62">
        <v>44561</v>
      </c>
      <c r="H317" s="62">
        <v>43617</v>
      </c>
      <c r="I317" s="61" t="s">
        <v>143</v>
      </c>
      <c r="J317" s="61" t="s">
        <v>239</v>
      </c>
      <c r="K317" s="61" t="s">
        <v>926</v>
      </c>
      <c r="L317" s="62">
        <v>43564</v>
      </c>
      <c r="M317" s="62">
        <v>43564</v>
      </c>
      <c r="N317" s="61" t="s">
        <v>927</v>
      </c>
      <c r="O317" s="63">
        <v>453037.5</v>
      </c>
      <c r="P317" s="63">
        <v>90.35</v>
      </c>
      <c r="Q317" s="63">
        <v>501437.5</v>
      </c>
      <c r="R317" s="63">
        <v>401150</v>
      </c>
      <c r="S317" s="63">
        <v>48400</v>
      </c>
      <c r="T317" s="63">
        <v>501437.5</v>
      </c>
    </row>
    <row r="318" spans="1:20" ht="168.75" x14ac:dyDescent="0.25">
      <c r="A318" s="64" t="s">
        <v>170</v>
      </c>
      <c r="B318" s="61" t="s">
        <v>168</v>
      </c>
      <c r="C318" s="61" t="s">
        <v>235</v>
      </c>
      <c r="D318" s="61" t="s">
        <v>1372</v>
      </c>
      <c r="E318" s="61" t="s">
        <v>1373</v>
      </c>
      <c r="F318" s="61" t="s">
        <v>1374</v>
      </c>
      <c r="G318" s="62">
        <v>44561</v>
      </c>
      <c r="H318" s="62">
        <v>43617</v>
      </c>
      <c r="I318" s="61" t="s">
        <v>143</v>
      </c>
      <c r="J318" s="61" t="s">
        <v>239</v>
      </c>
      <c r="K318" s="61" t="s">
        <v>926</v>
      </c>
      <c r="L318" s="62">
        <v>43564</v>
      </c>
      <c r="M318" s="62">
        <v>43564</v>
      </c>
      <c r="N318" s="61" t="s">
        <v>927</v>
      </c>
      <c r="O318" s="63">
        <v>454275</v>
      </c>
      <c r="P318" s="63">
        <v>91.98</v>
      </c>
      <c r="Q318" s="63">
        <v>493875</v>
      </c>
      <c r="R318" s="63">
        <v>395100</v>
      </c>
      <c r="S318" s="63">
        <v>39600</v>
      </c>
      <c r="T318" s="63">
        <v>493875</v>
      </c>
    </row>
    <row r="319" spans="1:20" ht="168.75" x14ac:dyDescent="0.25">
      <c r="A319" s="64" t="s">
        <v>170</v>
      </c>
      <c r="B319" s="61" t="s">
        <v>168</v>
      </c>
      <c r="C319" s="61" t="s">
        <v>235</v>
      </c>
      <c r="D319" s="61" t="s">
        <v>1375</v>
      </c>
      <c r="E319" s="61" t="s">
        <v>1376</v>
      </c>
      <c r="F319" s="61" t="s">
        <v>1377</v>
      </c>
      <c r="G319" s="62">
        <v>44561</v>
      </c>
      <c r="H319" s="62">
        <v>43617</v>
      </c>
      <c r="I319" s="61" t="s">
        <v>143</v>
      </c>
      <c r="J319" s="61" t="s">
        <v>239</v>
      </c>
      <c r="K319" s="61" t="s">
        <v>926</v>
      </c>
      <c r="L319" s="62">
        <v>43623</v>
      </c>
      <c r="M319" s="62">
        <v>43623</v>
      </c>
      <c r="N319" s="61" t="s">
        <v>1224</v>
      </c>
      <c r="O319" s="63">
        <v>1564500</v>
      </c>
      <c r="P319" s="63">
        <v>92.96</v>
      </c>
      <c r="Q319" s="63">
        <v>1683000</v>
      </c>
      <c r="R319" s="63">
        <v>1346400</v>
      </c>
      <c r="S319" s="63">
        <v>118500</v>
      </c>
      <c r="T319" s="63">
        <v>1683000</v>
      </c>
    </row>
    <row r="320" spans="1:20" ht="168.75" x14ac:dyDescent="0.25">
      <c r="A320" s="64" t="s">
        <v>170</v>
      </c>
      <c r="B320" s="61" t="s">
        <v>168</v>
      </c>
      <c r="C320" s="61" t="s">
        <v>235</v>
      </c>
      <c r="D320" s="61" t="s">
        <v>1378</v>
      </c>
      <c r="E320" s="61" t="s">
        <v>1379</v>
      </c>
      <c r="F320" s="61" t="s">
        <v>1380</v>
      </c>
      <c r="G320" s="62">
        <v>44561</v>
      </c>
      <c r="H320" s="62">
        <v>43647</v>
      </c>
      <c r="I320" s="61" t="s">
        <v>143</v>
      </c>
      <c r="J320" s="61" t="s">
        <v>239</v>
      </c>
      <c r="K320" s="61" t="s">
        <v>926</v>
      </c>
      <c r="L320" s="62">
        <v>43623</v>
      </c>
      <c r="M320" s="62">
        <v>43623</v>
      </c>
      <c r="N320" s="61" t="s">
        <v>1224</v>
      </c>
      <c r="O320" s="63">
        <v>1431000</v>
      </c>
      <c r="P320" s="63">
        <v>92.71</v>
      </c>
      <c r="Q320" s="63">
        <v>1543500</v>
      </c>
      <c r="R320" s="63">
        <v>1234800</v>
      </c>
      <c r="S320" s="63">
        <v>112500</v>
      </c>
      <c r="T320" s="63">
        <v>1543500</v>
      </c>
    </row>
    <row r="321" spans="1:20" ht="157.5" x14ac:dyDescent="0.25">
      <c r="A321" s="64" t="s">
        <v>170</v>
      </c>
      <c r="B321" s="61" t="s">
        <v>168</v>
      </c>
      <c r="C321" s="61" t="s">
        <v>235</v>
      </c>
      <c r="D321" s="61" t="s">
        <v>1381</v>
      </c>
      <c r="E321" s="61" t="s">
        <v>1382</v>
      </c>
      <c r="F321" s="61" t="s">
        <v>1383</v>
      </c>
      <c r="G321" s="62">
        <v>44012</v>
      </c>
      <c r="H321" s="62">
        <v>43647</v>
      </c>
      <c r="I321" s="61" t="s">
        <v>143</v>
      </c>
      <c r="J321" s="61" t="s">
        <v>239</v>
      </c>
      <c r="K321" s="61" t="s">
        <v>926</v>
      </c>
      <c r="L321" s="62">
        <v>43665</v>
      </c>
      <c r="M321" s="62">
        <v>43665</v>
      </c>
      <c r="N321" s="61" t="s">
        <v>1384</v>
      </c>
      <c r="O321" s="63">
        <v>264687.5</v>
      </c>
      <c r="P321" s="63">
        <v>92.97</v>
      </c>
      <c r="Q321" s="63">
        <v>284687.5</v>
      </c>
      <c r="R321" s="63">
        <v>227750</v>
      </c>
      <c r="S321" s="63">
        <v>20000</v>
      </c>
      <c r="T321" s="63">
        <v>284687.5</v>
      </c>
    </row>
    <row r="322" spans="1:20" ht="180" x14ac:dyDescent="0.25">
      <c r="A322" s="64" t="s">
        <v>170</v>
      </c>
      <c r="B322" s="61" t="s">
        <v>168</v>
      </c>
      <c r="C322" s="61" t="s">
        <v>235</v>
      </c>
      <c r="D322" s="61" t="s">
        <v>1385</v>
      </c>
      <c r="E322" s="61" t="s">
        <v>1386</v>
      </c>
      <c r="F322" s="61" t="s">
        <v>1387</v>
      </c>
      <c r="G322" s="62">
        <v>44012</v>
      </c>
      <c r="H322" s="62">
        <v>43647</v>
      </c>
      <c r="I322" s="61" t="s">
        <v>143</v>
      </c>
      <c r="J322" s="61" t="s">
        <v>239</v>
      </c>
      <c r="K322" s="61" t="s">
        <v>926</v>
      </c>
      <c r="L322" s="62">
        <v>43665</v>
      </c>
      <c r="M322" s="62">
        <v>43665</v>
      </c>
      <c r="N322" s="61" t="s">
        <v>1384</v>
      </c>
      <c r="O322" s="63">
        <v>322075</v>
      </c>
      <c r="P322" s="63">
        <v>91.53</v>
      </c>
      <c r="Q322" s="63">
        <v>351875</v>
      </c>
      <c r="R322" s="63">
        <v>281500</v>
      </c>
      <c r="S322" s="63">
        <v>29800</v>
      </c>
      <c r="T322" s="63">
        <v>351875</v>
      </c>
    </row>
    <row r="323" spans="1:20" ht="157.5" x14ac:dyDescent="0.25">
      <c r="A323" s="64" t="s">
        <v>170</v>
      </c>
      <c r="B323" s="61" t="s">
        <v>168</v>
      </c>
      <c r="C323" s="61" t="s">
        <v>235</v>
      </c>
      <c r="D323" s="61" t="s">
        <v>1388</v>
      </c>
      <c r="E323" s="61" t="s">
        <v>1389</v>
      </c>
      <c r="F323" s="61" t="s">
        <v>1390</v>
      </c>
      <c r="G323" s="62">
        <v>44042</v>
      </c>
      <c r="H323" s="62">
        <v>43313</v>
      </c>
      <c r="I323" s="61" t="s">
        <v>143</v>
      </c>
      <c r="J323" s="61" t="s">
        <v>239</v>
      </c>
      <c r="K323" s="61" t="s">
        <v>926</v>
      </c>
      <c r="L323" s="62">
        <v>43571</v>
      </c>
      <c r="M323" s="62">
        <v>43700</v>
      </c>
      <c r="N323" s="61" t="s">
        <v>1093</v>
      </c>
      <c r="O323" s="63">
        <v>1919434</v>
      </c>
      <c r="P323" s="63">
        <v>66.107142857142804</v>
      </c>
      <c r="Q323" s="63">
        <v>2073924</v>
      </c>
      <c r="R323" s="63">
        <v>1659139.2</v>
      </c>
      <c r="S323" s="63">
        <v>154490</v>
      </c>
      <c r="T323" s="63">
        <v>2073924</v>
      </c>
    </row>
    <row r="324" spans="1:20" ht="180" x14ac:dyDescent="0.25">
      <c r="A324" s="64" t="s">
        <v>170</v>
      </c>
      <c r="B324" s="61" t="s">
        <v>168</v>
      </c>
      <c r="C324" s="61" t="s">
        <v>235</v>
      </c>
      <c r="D324" s="61" t="s">
        <v>1391</v>
      </c>
      <c r="E324" s="61" t="s">
        <v>1392</v>
      </c>
      <c r="F324" s="61" t="s">
        <v>1393</v>
      </c>
      <c r="G324" s="62">
        <v>44561</v>
      </c>
      <c r="H324" s="62">
        <v>43617</v>
      </c>
      <c r="I324" s="61" t="s">
        <v>143</v>
      </c>
      <c r="J324" s="61" t="s">
        <v>239</v>
      </c>
      <c r="K324" s="61" t="s">
        <v>926</v>
      </c>
      <c r="L324" s="62">
        <v>43614</v>
      </c>
      <c r="M324" s="62">
        <v>43614</v>
      </c>
      <c r="N324" s="61" t="s">
        <v>1394</v>
      </c>
      <c r="O324" s="63">
        <v>1505400</v>
      </c>
      <c r="P324" s="63">
        <v>92.62</v>
      </c>
      <c r="Q324" s="63">
        <v>1625400</v>
      </c>
      <c r="R324" s="63">
        <v>1300320</v>
      </c>
      <c r="S324" s="63">
        <v>120000</v>
      </c>
      <c r="T324" s="63">
        <v>1625400</v>
      </c>
    </row>
    <row r="325" spans="1:20" ht="180" x14ac:dyDescent="0.25">
      <c r="A325" s="64" t="s">
        <v>170</v>
      </c>
      <c r="B325" s="61" t="s">
        <v>168</v>
      </c>
      <c r="C325" s="61" t="s">
        <v>235</v>
      </c>
      <c r="D325" s="61" t="s">
        <v>1395</v>
      </c>
      <c r="E325" s="61" t="s">
        <v>1396</v>
      </c>
      <c r="F325" s="61" t="s">
        <v>1397</v>
      </c>
      <c r="G325" s="62">
        <v>44561</v>
      </c>
      <c r="H325" s="62">
        <v>43617</v>
      </c>
      <c r="I325" s="61" t="s">
        <v>143</v>
      </c>
      <c r="J325" s="61" t="s">
        <v>239</v>
      </c>
      <c r="K325" s="61" t="s">
        <v>926</v>
      </c>
      <c r="L325" s="62">
        <v>43614</v>
      </c>
      <c r="M325" s="62">
        <v>43614</v>
      </c>
      <c r="N325" s="61" t="s">
        <v>1394</v>
      </c>
      <c r="O325" s="63">
        <v>1402860</v>
      </c>
      <c r="P325" s="63">
        <v>91.83</v>
      </c>
      <c r="Q325" s="63">
        <v>1527660</v>
      </c>
      <c r="R325" s="63">
        <v>1222128</v>
      </c>
      <c r="S325" s="63">
        <v>124800</v>
      </c>
      <c r="T325" s="63">
        <v>1527660</v>
      </c>
    </row>
    <row r="326" spans="1:20" ht="180" x14ac:dyDescent="0.25">
      <c r="A326" s="64" t="s">
        <v>170</v>
      </c>
      <c r="B326" s="61" t="s">
        <v>168</v>
      </c>
      <c r="C326" s="61" t="s">
        <v>235</v>
      </c>
      <c r="D326" s="61" t="s">
        <v>1398</v>
      </c>
      <c r="E326" s="61" t="s">
        <v>1399</v>
      </c>
      <c r="F326" s="61" t="s">
        <v>1400</v>
      </c>
      <c r="G326" s="62">
        <v>44561</v>
      </c>
      <c r="H326" s="62">
        <v>43647</v>
      </c>
      <c r="I326" s="61" t="s">
        <v>143</v>
      </c>
      <c r="J326" s="61" t="s">
        <v>239</v>
      </c>
      <c r="K326" s="61" t="s">
        <v>926</v>
      </c>
      <c r="L326" s="62">
        <v>43644</v>
      </c>
      <c r="M326" s="62">
        <v>43644</v>
      </c>
      <c r="N326" s="61" t="s">
        <v>569</v>
      </c>
      <c r="O326" s="63">
        <v>350005.5</v>
      </c>
      <c r="P326" s="63">
        <v>93</v>
      </c>
      <c r="Q326" s="63">
        <v>376350</v>
      </c>
      <c r="R326" s="63">
        <v>301080</v>
      </c>
      <c r="S326" s="63">
        <v>26344.5</v>
      </c>
      <c r="T326" s="63">
        <v>376350</v>
      </c>
    </row>
    <row r="327" spans="1:20" ht="168.75" x14ac:dyDescent="0.25">
      <c r="A327" s="64" t="s">
        <v>170</v>
      </c>
      <c r="B327" s="61" t="s">
        <v>168</v>
      </c>
      <c r="C327" s="61" t="s">
        <v>235</v>
      </c>
      <c r="D327" s="61" t="s">
        <v>1401</v>
      </c>
      <c r="E327" s="61" t="s">
        <v>1402</v>
      </c>
      <c r="F327" s="61" t="s">
        <v>1403</v>
      </c>
      <c r="G327" s="62">
        <v>44561</v>
      </c>
      <c r="H327" s="62">
        <v>43617</v>
      </c>
      <c r="I327" s="61" t="s">
        <v>143</v>
      </c>
      <c r="J327" s="61" t="s">
        <v>239</v>
      </c>
      <c r="K327" s="61" t="s">
        <v>926</v>
      </c>
      <c r="L327" s="62">
        <v>43571</v>
      </c>
      <c r="M327" s="62">
        <v>43571</v>
      </c>
      <c r="N327" s="61" t="s">
        <v>1404</v>
      </c>
      <c r="O327" s="63">
        <v>1504200</v>
      </c>
      <c r="P327" s="63">
        <v>77.466666666666697</v>
      </c>
      <c r="Q327" s="63">
        <v>1618200</v>
      </c>
      <c r="R327" s="63">
        <v>1294560</v>
      </c>
      <c r="S327" s="63">
        <v>114000</v>
      </c>
      <c r="T327" s="63">
        <v>1618200</v>
      </c>
    </row>
    <row r="328" spans="1:20" ht="180" x14ac:dyDescent="0.25">
      <c r="A328" s="64" t="s">
        <v>170</v>
      </c>
      <c r="B328" s="61" t="s">
        <v>168</v>
      </c>
      <c r="C328" s="61" t="s">
        <v>235</v>
      </c>
      <c r="D328" s="61" t="s">
        <v>1405</v>
      </c>
      <c r="E328" s="61" t="s">
        <v>1406</v>
      </c>
      <c r="F328" s="61" t="s">
        <v>1407</v>
      </c>
      <c r="G328" s="62">
        <v>44561</v>
      </c>
      <c r="H328" s="62">
        <v>43617</v>
      </c>
      <c r="I328" s="61" t="s">
        <v>143</v>
      </c>
      <c r="J328" s="61" t="s">
        <v>239</v>
      </c>
      <c r="K328" s="61" t="s">
        <v>926</v>
      </c>
      <c r="L328" s="62">
        <v>43571</v>
      </c>
      <c r="M328" s="62">
        <v>43571</v>
      </c>
      <c r="N328" s="61" t="s">
        <v>1404</v>
      </c>
      <c r="O328" s="63">
        <v>1365900</v>
      </c>
      <c r="P328" s="63">
        <v>91.92</v>
      </c>
      <c r="Q328" s="63">
        <v>1485900</v>
      </c>
      <c r="R328" s="63">
        <v>1188720</v>
      </c>
      <c r="S328" s="63">
        <v>120000</v>
      </c>
      <c r="T328" s="63">
        <v>1485900</v>
      </c>
    </row>
    <row r="329" spans="1:20" ht="180" x14ac:dyDescent="0.25">
      <c r="A329" s="64" t="s">
        <v>170</v>
      </c>
      <c r="B329" s="61" t="s">
        <v>168</v>
      </c>
      <c r="C329" s="61" t="s">
        <v>235</v>
      </c>
      <c r="D329" s="61" t="s">
        <v>1408</v>
      </c>
      <c r="E329" s="61" t="s">
        <v>1409</v>
      </c>
      <c r="F329" s="61" t="s">
        <v>1410</v>
      </c>
      <c r="G329" s="62">
        <v>44407</v>
      </c>
      <c r="H329" s="62">
        <v>43678</v>
      </c>
      <c r="I329" s="61" t="s">
        <v>143</v>
      </c>
      <c r="J329" s="61" t="s">
        <v>239</v>
      </c>
      <c r="K329" s="61" t="s">
        <v>926</v>
      </c>
      <c r="L329" s="62">
        <v>43626</v>
      </c>
      <c r="M329" s="62">
        <v>43626</v>
      </c>
      <c r="N329" s="61" t="s">
        <v>1105</v>
      </c>
      <c r="O329" s="63">
        <v>1669848.48</v>
      </c>
      <c r="P329" s="63">
        <v>93</v>
      </c>
      <c r="Q329" s="63">
        <v>1795536</v>
      </c>
      <c r="R329" s="63">
        <v>1436428.8</v>
      </c>
      <c r="S329" s="63">
        <v>125687.52</v>
      </c>
      <c r="T329" s="63">
        <v>1795536</v>
      </c>
    </row>
    <row r="330" spans="1:20" ht="180" x14ac:dyDescent="0.25">
      <c r="A330" s="64" t="s">
        <v>170</v>
      </c>
      <c r="B330" s="61" t="s">
        <v>168</v>
      </c>
      <c r="C330" s="61" t="s">
        <v>235</v>
      </c>
      <c r="D330" s="61" t="s">
        <v>1411</v>
      </c>
      <c r="E330" s="61" t="s">
        <v>1412</v>
      </c>
      <c r="F330" s="61" t="s">
        <v>1413</v>
      </c>
      <c r="G330" s="62">
        <v>44407</v>
      </c>
      <c r="H330" s="62">
        <v>43678</v>
      </c>
      <c r="I330" s="61" t="s">
        <v>143</v>
      </c>
      <c r="J330" s="61" t="s">
        <v>239</v>
      </c>
      <c r="K330" s="61" t="s">
        <v>926</v>
      </c>
      <c r="L330" s="62">
        <v>43626</v>
      </c>
      <c r="M330" s="62">
        <v>43626</v>
      </c>
      <c r="N330" s="61" t="s">
        <v>1105</v>
      </c>
      <c r="O330" s="63">
        <v>1669848.48</v>
      </c>
      <c r="P330" s="63">
        <v>93</v>
      </c>
      <c r="Q330" s="63">
        <v>1795536</v>
      </c>
      <c r="R330" s="63">
        <v>1436428.8</v>
      </c>
      <c r="S330" s="63">
        <v>125687.52</v>
      </c>
      <c r="T330" s="63">
        <v>1795536</v>
      </c>
    </row>
    <row r="331" spans="1:20" ht="146.25" x14ac:dyDescent="0.25">
      <c r="A331" s="64" t="s">
        <v>170</v>
      </c>
      <c r="B331" s="61" t="s">
        <v>168</v>
      </c>
      <c r="C331" s="61" t="s">
        <v>235</v>
      </c>
      <c r="D331" s="61" t="s">
        <v>1414</v>
      </c>
      <c r="E331" s="61" t="s">
        <v>1415</v>
      </c>
      <c r="F331" s="61" t="s">
        <v>1416</v>
      </c>
      <c r="G331" s="62">
        <v>44438</v>
      </c>
      <c r="H331" s="62">
        <v>43678</v>
      </c>
      <c r="I331" s="61" t="s">
        <v>143</v>
      </c>
      <c r="J331" s="61" t="s">
        <v>239</v>
      </c>
      <c r="K331" s="61" t="s">
        <v>926</v>
      </c>
      <c r="L331" s="62">
        <v>43669</v>
      </c>
      <c r="M331" s="62">
        <v>43669</v>
      </c>
      <c r="N331" s="61" t="s">
        <v>1417</v>
      </c>
      <c r="O331" s="63">
        <v>1819480</v>
      </c>
      <c r="P331" s="63">
        <v>46.5</v>
      </c>
      <c r="Q331" s="63">
        <v>1956480</v>
      </c>
      <c r="R331" s="63">
        <v>1565184</v>
      </c>
      <c r="S331" s="63">
        <v>137000</v>
      </c>
      <c r="T331" s="63">
        <v>1956480</v>
      </c>
    </row>
    <row r="332" spans="1:20" ht="123.75" x14ac:dyDescent="0.25">
      <c r="A332" s="64" t="s">
        <v>170</v>
      </c>
      <c r="B332" s="61" t="s">
        <v>168</v>
      </c>
      <c r="C332" s="61" t="s">
        <v>235</v>
      </c>
      <c r="D332" s="61" t="s">
        <v>1418</v>
      </c>
      <c r="E332" s="61" t="s">
        <v>1419</v>
      </c>
      <c r="F332" s="61" t="s">
        <v>1420</v>
      </c>
      <c r="G332" s="62">
        <v>44377</v>
      </c>
      <c r="H332" s="62">
        <v>43678</v>
      </c>
      <c r="I332" s="61" t="s">
        <v>143</v>
      </c>
      <c r="J332" s="61" t="s">
        <v>239</v>
      </c>
      <c r="K332" s="61" t="s">
        <v>926</v>
      </c>
      <c r="L332" s="62">
        <v>43676</v>
      </c>
      <c r="M332" s="62">
        <v>43676</v>
      </c>
      <c r="N332" s="61" t="s">
        <v>526</v>
      </c>
      <c r="O332" s="63">
        <v>374785</v>
      </c>
      <c r="P332" s="63">
        <v>92.9</v>
      </c>
      <c r="Q332" s="63">
        <v>403425</v>
      </c>
      <c r="R332" s="63">
        <v>322740</v>
      </c>
      <c r="S332" s="63">
        <v>28640</v>
      </c>
      <c r="T332" s="63">
        <v>403425</v>
      </c>
    </row>
    <row r="333" spans="1:20" ht="123.75" x14ac:dyDescent="0.25">
      <c r="A333" s="64" t="s">
        <v>170</v>
      </c>
      <c r="B333" s="61" t="s">
        <v>168</v>
      </c>
      <c r="C333" s="61" t="s">
        <v>235</v>
      </c>
      <c r="D333" s="61" t="s">
        <v>1421</v>
      </c>
      <c r="E333" s="61" t="s">
        <v>1422</v>
      </c>
      <c r="F333" s="61" t="s">
        <v>1423</v>
      </c>
      <c r="G333" s="62">
        <v>44377</v>
      </c>
      <c r="H333" s="62">
        <v>43678</v>
      </c>
      <c r="I333" s="61" t="s">
        <v>143</v>
      </c>
      <c r="J333" s="61" t="s">
        <v>239</v>
      </c>
      <c r="K333" s="61" t="s">
        <v>926</v>
      </c>
      <c r="L333" s="62">
        <v>43676</v>
      </c>
      <c r="M333" s="62">
        <v>43676</v>
      </c>
      <c r="N333" s="61" t="s">
        <v>526</v>
      </c>
      <c r="O333" s="63">
        <v>374785</v>
      </c>
      <c r="P333" s="63">
        <v>46.45</v>
      </c>
      <c r="Q333" s="63">
        <v>403425</v>
      </c>
      <c r="R333" s="63">
        <v>322740</v>
      </c>
      <c r="S333" s="63">
        <v>28640</v>
      </c>
      <c r="T333" s="63">
        <v>403425</v>
      </c>
    </row>
    <row r="334" spans="1:20" ht="123.75" x14ac:dyDescent="0.25">
      <c r="A334" s="64" t="s">
        <v>170</v>
      </c>
      <c r="B334" s="61" t="s">
        <v>168</v>
      </c>
      <c r="C334" s="61" t="s">
        <v>235</v>
      </c>
      <c r="D334" s="61" t="s">
        <v>1424</v>
      </c>
      <c r="E334" s="61" t="s">
        <v>1425</v>
      </c>
      <c r="F334" s="61" t="s">
        <v>1426</v>
      </c>
      <c r="G334" s="62">
        <v>44377</v>
      </c>
      <c r="H334" s="62">
        <v>43678</v>
      </c>
      <c r="I334" s="61" t="s">
        <v>143</v>
      </c>
      <c r="J334" s="61" t="s">
        <v>239</v>
      </c>
      <c r="K334" s="61" t="s">
        <v>926</v>
      </c>
      <c r="L334" s="62">
        <v>43676</v>
      </c>
      <c r="M334" s="62">
        <v>43676</v>
      </c>
      <c r="N334" s="61" t="s">
        <v>526</v>
      </c>
      <c r="O334" s="63">
        <v>374785</v>
      </c>
      <c r="P334" s="63">
        <v>92.9</v>
      </c>
      <c r="Q334" s="63">
        <v>403425</v>
      </c>
      <c r="R334" s="63">
        <v>322740</v>
      </c>
      <c r="S334" s="63">
        <v>28640</v>
      </c>
      <c r="T334" s="63">
        <v>403425</v>
      </c>
    </row>
    <row r="335" spans="1:20" ht="123.75" x14ac:dyDescent="0.25">
      <c r="A335" s="64" t="s">
        <v>170</v>
      </c>
      <c r="B335" s="61" t="s">
        <v>168</v>
      </c>
      <c r="C335" s="61" t="s">
        <v>235</v>
      </c>
      <c r="D335" s="61" t="s">
        <v>1427</v>
      </c>
      <c r="E335" s="61" t="s">
        <v>1428</v>
      </c>
      <c r="F335" s="61" t="s">
        <v>1429</v>
      </c>
      <c r="G335" s="62">
        <v>44377</v>
      </c>
      <c r="H335" s="62">
        <v>43678</v>
      </c>
      <c r="I335" s="61" t="s">
        <v>143</v>
      </c>
      <c r="J335" s="61" t="s">
        <v>239</v>
      </c>
      <c r="K335" s="61" t="s">
        <v>926</v>
      </c>
      <c r="L335" s="62">
        <v>43676</v>
      </c>
      <c r="M335" s="62">
        <v>43676</v>
      </c>
      <c r="N335" s="61" t="s">
        <v>526</v>
      </c>
      <c r="O335" s="63">
        <v>374785</v>
      </c>
      <c r="P335" s="63">
        <v>92.9</v>
      </c>
      <c r="Q335" s="63">
        <v>403425</v>
      </c>
      <c r="R335" s="63">
        <v>322740</v>
      </c>
      <c r="S335" s="63">
        <v>28640</v>
      </c>
      <c r="T335" s="63">
        <v>403425</v>
      </c>
    </row>
    <row r="336" spans="1:20" ht="123.75" x14ac:dyDescent="0.25">
      <c r="A336" s="64" t="s">
        <v>170</v>
      </c>
      <c r="B336" s="61" t="s">
        <v>168</v>
      </c>
      <c r="C336" s="61" t="s">
        <v>235</v>
      </c>
      <c r="D336" s="61" t="s">
        <v>1430</v>
      </c>
      <c r="E336" s="61" t="s">
        <v>1431</v>
      </c>
      <c r="F336" s="61" t="s">
        <v>1432</v>
      </c>
      <c r="G336" s="62">
        <v>44377</v>
      </c>
      <c r="H336" s="62">
        <v>43678</v>
      </c>
      <c r="I336" s="61" t="s">
        <v>143</v>
      </c>
      <c r="J336" s="61" t="s">
        <v>239</v>
      </c>
      <c r="K336" s="61" t="s">
        <v>926</v>
      </c>
      <c r="L336" s="62">
        <v>43676</v>
      </c>
      <c r="M336" s="62">
        <v>43676</v>
      </c>
      <c r="N336" s="61" t="s">
        <v>526</v>
      </c>
      <c r="O336" s="63">
        <v>374785</v>
      </c>
      <c r="P336" s="63">
        <v>92.9</v>
      </c>
      <c r="Q336" s="63">
        <v>403425</v>
      </c>
      <c r="R336" s="63">
        <v>322740</v>
      </c>
      <c r="S336" s="63">
        <v>28640</v>
      </c>
      <c r="T336" s="63">
        <v>403425</v>
      </c>
    </row>
    <row r="337" spans="1:20" ht="135" x14ac:dyDescent="0.25">
      <c r="A337" s="64" t="s">
        <v>170</v>
      </c>
      <c r="B337" s="61" t="s">
        <v>168</v>
      </c>
      <c r="C337" s="61" t="s">
        <v>235</v>
      </c>
      <c r="D337" s="61" t="s">
        <v>1433</v>
      </c>
      <c r="E337" s="61" t="s">
        <v>1434</v>
      </c>
      <c r="F337" s="61" t="s">
        <v>1435</v>
      </c>
      <c r="G337" s="62">
        <v>44377</v>
      </c>
      <c r="H337" s="62">
        <v>43678</v>
      </c>
      <c r="I337" s="61" t="s">
        <v>143</v>
      </c>
      <c r="J337" s="61" t="s">
        <v>239</v>
      </c>
      <c r="K337" s="61" t="s">
        <v>926</v>
      </c>
      <c r="L337" s="62">
        <v>43676</v>
      </c>
      <c r="M337" s="62">
        <v>43676</v>
      </c>
      <c r="N337" s="61" t="s">
        <v>526</v>
      </c>
      <c r="O337" s="63">
        <v>374785</v>
      </c>
      <c r="P337" s="63">
        <v>92.9</v>
      </c>
      <c r="Q337" s="63">
        <v>403425</v>
      </c>
      <c r="R337" s="63">
        <v>322740</v>
      </c>
      <c r="S337" s="63">
        <v>28640</v>
      </c>
      <c r="T337" s="63">
        <v>403425</v>
      </c>
    </row>
    <row r="338" spans="1:20" ht="180" x14ac:dyDescent="0.25">
      <c r="A338" s="64" t="s">
        <v>170</v>
      </c>
      <c r="B338" s="61" t="s">
        <v>168</v>
      </c>
      <c r="C338" s="61" t="s">
        <v>235</v>
      </c>
      <c r="D338" s="61" t="s">
        <v>1436</v>
      </c>
      <c r="E338" s="61" t="s">
        <v>1437</v>
      </c>
      <c r="F338" s="61" t="s">
        <v>1438</v>
      </c>
      <c r="G338" s="62">
        <v>44407</v>
      </c>
      <c r="H338" s="62">
        <v>43678</v>
      </c>
      <c r="I338" s="61" t="s">
        <v>143</v>
      </c>
      <c r="J338" s="61" t="s">
        <v>239</v>
      </c>
      <c r="K338" s="61" t="s">
        <v>926</v>
      </c>
      <c r="L338" s="62">
        <v>43623</v>
      </c>
      <c r="M338" s="62">
        <v>43623</v>
      </c>
      <c r="N338" s="61" t="s">
        <v>1055</v>
      </c>
      <c r="O338" s="63">
        <v>1858988.16</v>
      </c>
      <c r="P338" s="63">
        <v>93</v>
      </c>
      <c r="Q338" s="63">
        <v>1998912</v>
      </c>
      <c r="R338" s="63">
        <v>1599129.6000000001</v>
      </c>
      <c r="S338" s="63">
        <v>139923.84</v>
      </c>
      <c r="T338" s="63">
        <v>1998912</v>
      </c>
    </row>
    <row r="339" spans="1:20" ht="112.5" x14ac:dyDescent="0.25">
      <c r="A339" s="64" t="s">
        <v>170</v>
      </c>
      <c r="B339" s="61" t="s">
        <v>168</v>
      </c>
      <c r="C339" s="61" t="s">
        <v>235</v>
      </c>
      <c r="D339" s="61" t="s">
        <v>1439</v>
      </c>
      <c r="E339" s="61" t="s">
        <v>1440</v>
      </c>
      <c r="F339" s="61" t="s">
        <v>1441</v>
      </c>
      <c r="G339" s="62">
        <v>44377</v>
      </c>
      <c r="H339" s="62">
        <v>43678</v>
      </c>
      <c r="I339" s="61" t="s">
        <v>143</v>
      </c>
      <c r="J339" s="61" t="s">
        <v>239</v>
      </c>
      <c r="K339" s="61" t="s">
        <v>926</v>
      </c>
      <c r="L339" s="62">
        <v>43676</v>
      </c>
      <c r="M339" s="62">
        <v>43676</v>
      </c>
      <c r="N339" s="61" t="s">
        <v>526</v>
      </c>
      <c r="O339" s="63">
        <v>372745</v>
      </c>
      <c r="P339" s="63">
        <v>92.81</v>
      </c>
      <c r="Q339" s="63">
        <v>401625</v>
      </c>
      <c r="R339" s="63">
        <v>321300</v>
      </c>
      <c r="S339" s="63">
        <v>28880</v>
      </c>
      <c r="T339" s="63">
        <v>401625</v>
      </c>
    </row>
    <row r="340" spans="1:20" ht="180" x14ac:dyDescent="0.25">
      <c r="A340" s="64" t="s">
        <v>170</v>
      </c>
      <c r="B340" s="61" t="s">
        <v>168</v>
      </c>
      <c r="C340" s="61" t="s">
        <v>235</v>
      </c>
      <c r="D340" s="61" t="s">
        <v>1442</v>
      </c>
      <c r="E340" s="61" t="s">
        <v>1443</v>
      </c>
      <c r="F340" s="61" t="s">
        <v>1444</v>
      </c>
      <c r="G340" s="62">
        <v>44407</v>
      </c>
      <c r="H340" s="62">
        <v>43678</v>
      </c>
      <c r="I340" s="61" t="s">
        <v>143</v>
      </c>
      <c r="J340" s="61" t="s">
        <v>239</v>
      </c>
      <c r="K340" s="61" t="s">
        <v>926</v>
      </c>
      <c r="L340" s="62">
        <v>43623</v>
      </c>
      <c r="M340" s="62">
        <v>43623</v>
      </c>
      <c r="N340" s="61" t="s">
        <v>1055</v>
      </c>
      <c r="O340" s="63">
        <v>1823410.08</v>
      </c>
      <c r="P340" s="63">
        <v>93</v>
      </c>
      <c r="Q340" s="63">
        <v>1960656</v>
      </c>
      <c r="R340" s="63">
        <v>1568524.8</v>
      </c>
      <c r="S340" s="63">
        <v>137245.92000000001</v>
      </c>
      <c r="T340" s="63">
        <v>1960656</v>
      </c>
    </row>
    <row r="341" spans="1:20" ht="168.75" x14ac:dyDescent="0.25">
      <c r="A341" s="64" t="s">
        <v>170</v>
      </c>
      <c r="B341" s="61" t="s">
        <v>168</v>
      </c>
      <c r="C341" s="61" t="s">
        <v>235</v>
      </c>
      <c r="D341" s="61" t="s">
        <v>1445</v>
      </c>
      <c r="E341" s="61" t="s">
        <v>1446</v>
      </c>
      <c r="F341" s="61" t="s">
        <v>1447</v>
      </c>
      <c r="G341" s="62">
        <v>43830</v>
      </c>
      <c r="H341" s="62">
        <v>43497</v>
      </c>
      <c r="I341" s="61" t="s">
        <v>143</v>
      </c>
      <c r="J341" s="61" t="s">
        <v>239</v>
      </c>
      <c r="K341" s="61" t="s">
        <v>926</v>
      </c>
      <c r="L341" s="62">
        <v>43587</v>
      </c>
      <c r="M341" s="62">
        <v>43587</v>
      </c>
      <c r="N341" s="61" t="s">
        <v>1448</v>
      </c>
      <c r="O341" s="63">
        <v>1822396</v>
      </c>
      <c r="P341" s="63">
        <v>92.68</v>
      </c>
      <c r="Q341" s="63">
        <v>1966356</v>
      </c>
      <c r="R341" s="63">
        <v>1573084.8</v>
      </c>
      <c r="S341" s="63">
        <v>143960</v>
      </c>
      <c r="T341" s="63">
        <v>1966356</v>
      </c>
    </row>
    <row r="342" spans="1:20" ht="180" x14ac:dyDescent="0.25">
      <c r="A342" s="64" t="s">
        <v>170</v>
      </c>
      <c r="B342" s="61" t="s">
        <v>168</v>
      </c>
      <c r="C342" s="61" t="s">
        <v>235</v>
      </c>
      <c r="D342" s="61" t="s">
        <v>1449</v>
      </c>
      <c r="E342" s="61" t="s">
        <v>1450</v>
      </c>
      <c r="F342" s="61" t="s">
        <v>1451</v>
      </c>
      <c r="G342" s="62">
        <v>44074</v>
      </c>
      <c r="H342" s="62">
        <v>43710</v>
      </c>
      <c r="I342" s="61" t="s">
        <v>143</v>
      </c>
      <c r="J342" s="61" t="s">
        <v>239</v>
      </c>
      <c r="K342" s="61" t="s">
        <v>926</v>
      </c>
      <c r="L342" s="62">
        <v>43566</v>
      </c>
      <c r="M342" s="62">
        <v>43566</v>
      </c>
      <c r="N342" s="61" t="s">
        <v>1267</v>
      </c>
      <c r="O342" s="63">
        <v>1931059</v>
      </c>
      <c r="P342" s="63">
        <v>92.92</v>
      </c>
      <c r="Q342" s="63">
        <v>2078184</v>
      </c>
      <c r="R342" s="63">
        <v>1662547.2</v>
      </c>
      <c r="S342" s="63">
        <v>147125</v>
      </c>
      <c r="T342" s="63">
        <v>2078184</v>
      </c>
    </row>
    <row r="343" spans="1:20" ht="180" x14ac:dyDescent="0.25">
      <c r="A343" s="64" t="s">
        <v>170</v>
      </c>
      <c r="B343" s="61" t="s">
        <v>168</v>
      </c>
      <c r="C343" s="61" t="s">
        <v>235</v>
      </c>
      <c r="D343" s="61" t="s">
        <v>1452</v>
      </c>
      <c r="E343" s="61" t="s">
        <v>1453</v>
      </c>
      <c r="F343" s="61" t="s">
        <v>1454</v>
      </c>
      <c r="G343" s="62">
        <v>44408</v>
      </c>
      <c r="H343" s="62">
        <v>43678</v>
      </c>
      <c r="I343" s="61" t="s">
        <v>143</v>
      </c>
      <c r="J343" s="61" t="s">
        <v>239</v>
      </c>
      <c r="K343" s="61" t="s">
        <v>926</v>
      </c>
      <c r="L343" s="62">
        <v>43642</v>
      </c>
      <c r="M343" s="62">
        <v>43642</v>
      </c>
      <c r="N343" s="61" t="s">
        <v>1263</v>
      </c>
      <c r="O343" s="63">
        <v>1843520</v>
      </c>
      <c r="P343" s="63">
        <v>92.82</v>
      </c>
      <c r="Q343" s="63">
        <v>1986120</v>
      </c>
      <c r="R343" s="63">
        <v>1588896</v>
      </c>
      <c r="S343" s="63">
        <v>142600</v>
      </c>
      <c r="T343" s="63">
        <v>1986120</v>
      </c>
    </row>
    <row r="344" spans="1:20" ht="168.75" x14ac:dyDescent="0.25">
      <c r="A344" s="64" t="s">
        <v>170</v>
      </c>
      <c r="B344" s="61" t="s">
        <v>168</v>
      </c>
      <c r="C344" s="61" t="s">
        <v>235</v>
      </c>
      <c r="D344" s="61" t="s">
        <v>1455</v>
      </c>
      <c r="E344" s="61" t="s">
        <v>1456</v>
      </c>
      <c r="F344" s="61" t="s">
        <v>1457</v>
      </c>
      <c r="G344" s="62">
        <v>44043</v>
      </c>
      <c r="H344" s="62">
        <v>43678</v>
      </c>
      <c r="I344" s="61" t="s">
        <v>143</v>
      </c>
      <c r="J344" s="61" t="s">
        <v>239</v>
      </c>
      <c r="K344" s="61" t="s">
        <v>926</v>
      </c>
      <c r="L344" s="62">
        <v>43746</v>
      </c>
      <c r="M344" s="62">
        <v>43746</v>
      </c>
      <c r="N344" s="61" t="s">
        <v>1263</v>
      </c>
      <c r="O344" s="63">
        <v>436105</v>
      </c>
      <c r="P344" s="63">
        <v>92.98</v>
      </c>
      <c r="Q344" s="63">
        <v>469025</v>
      </c>
      <c r="R344" s="63">
        <v>375220</v>
      </c>
      <c r="S344" s="63">
        <v>32920</v>
      </c>
      <c r="T344" s="63">
        <v>469025</v>
      </c>
    </row>
    <row r="345" spans="1:20" ht="168.75" x14ac:dyDescent="0.25">
      <c r="A345" s="64" t="s">
        <v>170</v>
      </c>
      <c r="B345" s="61" t="s">
        <v>168</v>
      </c>
      <c r="C345" s="61" t="s">
        <v>235</v>
      </c>
      <c r="D345" s="61" t="s">
        <v>1458</v>
      </c>
      <c r="E345" s="61" t="s">
        <v>1459</v>
      </c>
      <c r="F345" s="61" t="s">
        <v>1457</v>
      </c>
      <c r="G345" s="62">
        <v>44043</v>
      </c>
      <c r="H345" s="62">
        <v>43678</v>
      </c>
      <c r="I345" s="61" t="s">
        <v>143</v>
      </c>
      <c r="J345" s="61" t="s">
        <v>239</v>
      </c>
      <c r="K345" s="61" t="s">
        <v>926</v>
      </c>
      <c r="L345" s="62">
        <v>43746</v>
      </c>
      <c r="M345" s="62">
        <v>43746</v>
      </c>
      <c r="N345" s="61" t="s">
        <v>1263</v>
      </c>
      <c r="O345" s="63">
        <v>436105</v>
      </c>
      <c r="P345" s="63">
        <v>92.98</v>
      </c>
      <c r="Q345" s="63">
        <v>469025</v>
      </c>
      <c r="R345" s="63">
        <v>375220</v>
      </c>
      <c r="S345" s="63">
        <v>32920</v>
      </c>
      <c r="T345" s="63">
        <v>469025</v>
      </c>
    </row>
    <row r="346" spans="1:20" ht="180" x14ac:dyDescent="0.25">
      <c r="A346" s="64" t="s">
        <v>170</v>
      </c>
      <c r="B346" s="61" t="s">
        <v>168</v>
      </c>
      <c r="C346" s="61" t="s">
        <v>235</v>
      </c>
      <c r="D346" s="61" t="s">
        <v>1460</v>
      </c>
      <c r="E346" s="61" t="s">
        <v>1461</v>
      </c>
      <c r="F346" s="61" t="s">
        <v>1462</v>
      </c>
      <c r="G346" s="62">
        <v>44074</v>
      </c>
      <c r="H346" s="62">
        <v>43710</v>
      </c>
      <c r="I346" s="61" t="s">
        <v>143</v>
      </c>
      <c r="J346" s="61" t="s">
        <v>239</v>
      </c>
      <c r="K346" s="61" t="s">
        <v>926</v>
      </c>
      <c r="L346" s="62">
        <v>43566</v>
      </c>
      <c r="M346" s="62">
        <v>43566</v>
      </c>
      <c r="N346" s="61" t="s">
        <v>1463</v>
      </c>
      <c r="O346" s="63">
        <v>1929067</v>
      </c>
      <c r="P346" s="63">
        <v>92.91</v>
      </c>
      <c r="Q346" s="63">
        <v>2076192</v>
      </c>
      <c r="R346" s="63">
        <v>1660953.6000000001</v>
      </c>
      <c r="S346" s="63">
        <v>147125</v>
      </c>
      <c r="T346" s="63">
        <v>2076192</v>
      </c>
    </row>
    <row r="347" spans="1:20" ht="180" x14ac:dyDescent="0.25">
      <c r="A347" s="64" t="s">
        <v>170</v>
      </c>
      <c r="B347" s="61" t="s">
        <v>168</v>
      </c>
      <c r="C347" s="61" t="s">
        <v>235</v>
      </c>
      <c r="D347" s="61" t="s">
        <v>1464</v>
      </c>
      <c r="E347" s="61" t="s">
        <v>1465</v>
      </c>
      <c r="F347" s="61" t="s">
        <v>1466</v>
      </c>
      <c r="G347" s="62">
        <v>44196</v>
      </c>
      <c r="H347" s="62">
        <v>43709</v>
      </c>
      <c r="I347" s="61" t="s">
        <v>143</v>
      </c>
      <c r="J347" s="61" t="s">
        <v>239</v>
      </c>
      <c r="K347" s="61" t="s">
        <v>926</v>
      </c>
      <c r="L347" s="62">
        <v>43670</v>
      </c>
      <c r="M347" s="62">
        <v>43670</v>
      </c>
      <c r="N347" s="61" t="s">
        <v>1288</v>
      </c>
      <c r="O347" s="63">
        <v>1747962.9</v>
      </c>
      <c r="P347" s="63">
        <v>93</v>
      </c>
      <c r="Q347" s="63">
        <v>1879530</v>
      </c>
      <c r="R347" s="63">
        <v>1503624</v>
      </c>
      <c r="S347" s="63">
        <v>131567.1</v>
      </c>
      <c r="T347" s="63">
        <v>1879530</v>
      </c>
    </row>
    <row r="348" spans="1:20" ht="157.5" x14ac:dyDescent="0.25">
      <c r="A348" s="64" t="s">
        <v>170</v>
      </c>
      <c r="B348" s="61" t="s">
        <v>168</v>
      </c>
      <c r="C348" s="61" t="s">
        <v>235</v>
      </c>
      <c r="D348" s="61" t="s">
        <v>1467</v>
      </c>
      <c r="E348" s="61" t="s">
        <v>1468</v>
      </c>
      <c r="F348" s="61" t="s">
        <v>1469</v>
      </c>
      <c r="G348" s="62">
        <v>44012</v>
      </c>
      <c r="H348" s="62">
        <v>43647</v>
      </c>
      <c r="I348" s="61" t="s">
        <v>143</v>
      </c>
      <c r="J348" s="61" t="s">
        <v>239</v>
      </c>
      <c r="K348" s="61" t="s">
        <v>926</v>
      </c>
      <c r="L348" s="62">
        <v>43649</v>
      </c>
      <c r="M348" s="62">
        <v>43649</v>
      </c>
      <c r="N348" s="61" t="s">
        <v>856</v>
      </c>
      <c r="O348" s="63">
        <v>254306.25</v>
      </c>
      <c r="P348" s="63">
        <v>91.67</v>
      </c>
      <c r="Q348" s="63">
        <v>277406.25</v>
      </c>
      <c r="R348" s="63">
        <v>221925</v>
      </c>
      <c r="S348" s="63">
        <v>23100</v>
      </c>
      <c r="T348" s="63">
        <v>277406.25</v>
      </c>
    </row>
    <row r="349" spans="1:20" ht="180" x14ac:dyDescent="0.25">
      <c r="A349" s="64" t="s">
        <v>170</v>
      </c>
      <c r="B349" s="61" t="s">
        <v>168</v>
      </c>
      <c r="C349" s="61" t="s">
        <v>235</v>
      </c>
      <c r="D349" s="61" t="s">
        <v>1470</v>
      </c>
      <c r="E349" s="61" t="s">
        <v>1471</v>
      </c>
      <c r="F349" s="61" t="s">
        <v>1472</v>
      </c>
      <c r="G349" s="62">
        <v>44530</v>
      </c>
      <c r="H349" s="62">
        <v>43586</v>
      </c>
      <c r="I349" s="61" t="s">
        <v>143</v>
      </c>
      <c r="J349" s="61" t="s">
        <v>239</v>
      </c>
      <c r="K349" s="61" t="s">
        <v>926</v>
      </c>
      <c r="L349" s="62">
        <v>43647</v>
      </c>
      <c r="M349" s="62">
        <v>43647</v>
      </c>
      <c r="N349" s="61" t="s">
        <v>1473</v>
      </c>
      <c r="O349" s="63">
        <v>189425</v>
      </c>
      <c r="P349" s="63">
        <v>46.484999999999999</v>
      </c>
      <c r="Q349" s="63">
        <v>203756.25</v>
      </c>
      <c r="R349" s="63">
        <v>163005</v>
      </c>
      <c r="S349" s="63">
        <v>14331.25</v>
      </c>
      <c r="T349" s="63">
        <v>203756.25</v>
      </c>
    </row>
    <row r="350" spans="1:20" ht="180" x14ac:dyDescent="0.25">
      <c r="A350" s="64" t="s">
        <v>170</v>
      </c>
      <c r="B350" s="61" t="s">
        <v>168</v>
      </c>
      <c r="C350" s="61" t="s">
        <v>235</v>
      </c>
      <c r="D350" s="61" t="s">
        <v>1474</v>
      </c>
      <c r="E350" s="61" t="s">
        <v>1475</v>
      </c>
      <c r="F350" s="61" t="s">
        <v>1476</v>
      </c>
      <c r="G350" s="62">
        <v>44104</v>
      </c>
      <c r="H350" s="62">
        <v>43800</v>
      </c>
      <c r="I350" s="61" t="s">
        <v>143</v>
      </c>
      <c r="J350" s="61" t="s">
        <v>239</v>
      </c>
      <c r="K350" s="61" t="s">
        <v>926</v>
      </c>
      <c r="L350" s="62">
        <v>43580</v>
      </c>
      <c r="M350" s="62">
        <v>43580</v>
      </c>
      <c r="N350" s="61" t="s">
        <v>1477</v>
      </c>
      <c r="O350" s="63">
        <v>1786896</v>
      </c>
      <c r="P350" s="63">
        <v>92.54</v>
      </c>
      <c r="Q350" s="63">
        <v>1930896</v>
      </c>
      <c r="R350" s="63">
        <v>1544716.8</v>
      </c>
      <c r="S350" s="63">
        <v>144000</v>
      </c>
      <c r="T350" s="63">
        <v>1930896</v>
      </c>
    </row>
    <row r="351" spans="1:20" ht="180" x14ac:dyDescent="0.25">
      <c r="A351" s="64" t="s">
        <v>170</v>
      </c>
      <c r="B351" s="61" t="s">
        <v>168</v>
      </c>
      <c r="C351" s="61" t="s">
        <v>235</v>
      </c>
      <c r="D351" s="61" t="s">
        <v>1478</v>
      </c>
      <c r="E351" s="61" t="s">
        <v>1479</v>
      </c>
      <c r="F351" s="61" t="s">
        <v>1480</v>
      </c>
      <c r="G351" s="62">
        <v>43830</v>
      </c>
      <c r="H351" s="62">
        <v>43525</v>
      </c>
      <c r="I351" s="61" t="s">
        <v>143</v>
      </c>
      <c r="J351" s="61" t="s">
        <v>239</v>
      </c>
      <c r="K351" s="61" t="s">
        <v>926</v>
      </c>
      <c r="L351" s="62">
        <v>43579</v>
      </c>
      <c r="M351" s="62">
        <v>43579</v>
      </c>
      <c r="N351" s="61" t="s">
        <v>1132</v>
      </c>
      <c r="O351" s="63">
        <v>1810546.5</v>
      </c>
      <c r="P351" s="63">
        <v>92.83</v>
      </c>
      <c r="Q351" s="63">
        <v>1950399</v>
      </c>
      <c r="R351" s="63">
        <v>1560319.2</v>
      </c>
      <c r="S351" s="63">
        <v>139852.5</v>
      </c>
      <c r="T351" s="63">
        <v>1950399</v>
      </c>
    </row>
    <row r="352" spans="1:20" ht="168.75" x14ac:dyDescent="0.25">
      <c r="A352" s="64" t="s">
        <v>170</v>
      </c>
      <c r="B352" s="61" t="s">
        <v>168</v>
      </c>
      <c r="C352" s="61" t="s">
        <v>235</v>
      </c>
      <c r="D352" s="61" t="s">
        <v>1481</v>
      </c>
      <c r="E352" s="61" t="s">
        <v>1482</v>
      </c>
      <c r="F352" s="61" t="s">
        <v>1483</v>
      </c>
      <c r="G352" s="62">
        <v>44012</v>
      </c>
      <c r="H352" s="62">
        <v>43647</v>
      </c>
      <c r="I352" s="61" t="s">
        <v>143</v>
      </c>
      <c r="J352" s="61" t="s">
        <v>239</v>
      </c>
      <c r="K352" s="61" t="s">
        <v>926</v>
      </c>
      <c r="L352" s="62">
        <v>43634</v>
      </c>
      <c r="M352" s="62">
        <v>43634</v>
      </c>
      <c r="N352" s="61" t="s">
        <v>896</v>
      </c>
      <c r="O352" s="63">
        <v>252868.75</v>
      </c>
      <c r="P352" s="63">
        <v>91.96</v>
      </c>
      <c r="Q352" s="63">
        <v>274968.75</v>
      </c>
      <c r="R352" s="63">
        <v>219975</v>
      </c>
      <c r="S352" s="63">
        <v>22100</v>
      </c>
      <c r="T352" s="63">
        <v>274968.75</v>
      </c>
    </row>
    <row r="353" spans="1:20" ht="180" x14ac:dyDescent="0.25">
      <c r="A353" s="64" t="s">
        <v>170</v>
      </c>
      <c r="B353" s="61" t="s">
        <v>168</v>
      </c>
      <c r="C353" s="61" t="s">
        <v>235</v>
      </c>
      <c r="D353" s="61" t="s">
        <v>1484</v>
      </c>
      <c r="E353" s="61" t="s">
        <v>1485</v>
      </c>
      <c r="F353" s="61" t="s">
        <v>1486</v>
      </c>
      <c r="G353" s="62">
        <v>44012</v>
      </c>
      <c r="H353" s="62">
        <v>43617</v>
      </c>
      <c r="I353" s="61" t="s">
        <v>143</v>
      </c>
      <c r="J353" s="61" t="s">
        <v>239</v>
      </c>
      <c r="K353" s="61" t="s">
        <v>926</v>
      </c>
      <c r="L353" s="62">
        <v>43634</v>
      </c>
      <c r="M353" s="62">
        <v>43634</v>
      </c>
      <c r="N353" s="61" t="s">
        <v>896</v>
      </c>
      <c r="O353" s="63">
        <v>397263.75</v>
      </c>
      <c r="P353" s="63">
        <v>92.94</v>
      </c>
      <c r="Q353" s="63">
        <v>427443.75</v>
      </c>
      <c r="R353" s="63">
        <v>341955</v>
      </c>
      <c r="S353" s="63">
        <v>30180</v>
      </c>
      <c r="T353" s="63">
        <v>427443.75</v>
      </c>
    </row>
    <row r="354" spans="1:20" ht="168.75" x14ac:dyDescent="0.25">
      <c r="A354" s="64" t="s">
        <v>170</v>
      </c>
      <c r="B354" s="61" t="s">
        <v>168</v>
      </c>
      <c r="C354" s="61" t="s">
        <v>235</v>
      </c>
      <c r="D354" s="61" t="s">
        <v>1487</v>
      </c>
      <c r="E354" s="61" t="s">
        <v>1488</v>
      </c>
      <c r="F354" s="61" t="s">
        <v>1489</v>
      </c>
      <c r="G354" s="62">
        <v>44196</v>
      </c>
      <c r="H354" s="62">
        <v>43525</v>
      </c>
      <c r="I354" s="61" t="s">
        <v>143</v>
      </c>
      <c r="J354" s="61" t="s">
        <v>239</v>
      </c>
      <c r="K354" s="61" t="s">
        <v>926</v>
      </c>
      <c r="L354" s="62">
        <v>43607</v>
      </c>
      <c r="M354" s="62">
        <v>43607</v>
      </c>
      <c r="N354" s="61" t="s">
        <v>1191</v>
      </c>
      <c r="O354" s="63">
        <v>1799576.64</v>
      </c>
      <c r="P354" s="63">
        <v>92.94</v>
      </c>
      <c r="Q354" s="63">
        <v>1936239.84</v>
      </c>
      <c r="R354" s="63">
        <v>1548991.87</v>
      </c>
      <c r="S354" s="63">
        <v>136663.20000000001</v>
      </c>
      <c r="T354" s="63">
        <v>1936239.84</v>
      </c>
    </row>
    <row r="355" spans="1:20" ht="180" x14ac:dyDescent="0.25">
      <c r="A355" s="64" t="s">
        <v>170</v>
      </c>
      <c r="B355" s="61" t="s">
        <v>168</v>
      </c>
      <c r="C355" s="61" t="s">
        <v>235</v>
      </c>
      <c r="D355" s="61" t="s">
        <v>1490</v>
      </c>
      <c r="E355" s="61" t="s">
        <v>1491</v>
      </c>
      <c r="F355" s="61" t="s">
        <v>1492</v>
      </c>
      <c r="G355" s="62">
        <v>44012</v>
      </c>
      <c r="H355" s="62">
        <v>43647</v>
      </c>
      <c r="I355" s="61" t="s">
        <v>143</v>
      </c>
      <c r="J355" s="61" t="s">
        <v>239</v>
      </c>
      <c r="K355" s="61" t="s">
        <v>926</v>
      </c>
      <c r="L355" s="62">
        <v>43649</v>
      </c>
      <c r="M355" s="62">
        <v>43649</v>
      </c>
      <c r="N355" s="61" t="s">
        <v>856</v>
      </c>
      <c r="O355" s="63">
        <v>396033.75</v>
      </c>
      <c r="P355" s="63">
        <v>92.55</v>
      </c>
      <c r="Q355" s="63">
        <v>427893.75</v>
      </c>
      <c r="R355" s="63">
        <v>342315</v>
      </c>
      <c r="S355" s="63">
        <v>31860</v>
      </c>
      <c r="T355" s="63">
        <v>427893.75</v>
      </c>
    </row>
    <row r="356" spans="1:20" ht="146.25" x14ac:dyDescent="0.25">
      <c r="A356" s="64" t="s">
        <v>170</v>
      </c>
      <c r="B356" s="61" t="s">
        <v>168</v>
      </c>
      <c r="C356" s="61" t="s">
        <v>235</v>
      </c>
      <c r="D356" s="61" t="s">
        <v>1493</v>
      </c>
      <c r="E356" s="61" t="s">
        <v>1494</v>
      </c>
      <c r="F356" s="61" t="s">
        <v>1495</v>
      </c>
      <c r="G356" s="62">
        <v>44408</v>
      </c>
      <c r="H356" s="62">
        <v>43678</v>
      </c>
      <c r="I356" s="61" t="s">
        <v>143</v>
      </c>
      <c r="J356" s="61" t="s">
        <v>239</v>
      </c>
      <c r="K356" s="61" t="s">
        <v>926</v>
      </c>
      <c r="L356" s="62">
        <v>43703</v>
      </c>
      <c r="M356" s="62">
        <v>43703</v>
      </c>
      <c r="N356" s="61" t="s">
        <v>1496</v>
      </c>
      <c r="O356" s="63">
        <v>704440.12</v>
      </c>
      <c r="P356" s="63">
        <v>93</v>
      </c>
      <c r="Q356" s="63">
        <v>757462.5</v>
      </c>
      <c r="R356" s="63">
        <v>605970</v>
      </c>
      <c r="S356" s="63">
        <v>53022.38</v>
      </c>
      <c r="T356" s="63">
        <v>757462.5</v>
      </c>
    </row>
    <row r="357" spans="1:20" ht="146.25" x14ac:dyDescent="0.25">
      <c r="A357" s="64" t="s">
        <v>170</v>
      </c>
      <c r="B357" s="61" t="s">
        <v>168</v>
      </c>
      <c r="C357" s="61" t="s">
        <v>235</v>
      </c>
      <c r="D357" s="61" t="s">
        <v>1497</v>
      </c>
      <c r="E357" s="61" t="s">
        <v>1498</v>
      </c>
      <c r="F357" s="61" t="s">
        <v>1499</v>
      </c>
      <c r="G357" s="62">
        <v>44408</v>
      </c>
      <c r="H357" s="62">
        <v>43678</v>
      </c>
      <c r="I357" s="61" t="s">
        <v>143</v>
      </c>
      <c r="J357" s="61" t="s">
        <v>239</v>
      </c>
      <c r="K357" s="61" t="s">
        <v>926</v>
      </c>
      <c r="L357" s="62">
        <v>43703</v>
      </c>
      <c r="M357" s="62">
        <v>43717</v>
      </c>
      <c r="N357" s="61" t="s">
        <v>1496</v>
      </c>
      <c r="O357" s="63">
        <v>789883.87</v>
      </c>
      <c r="P357" s="63">
        <v>93</v>
      </c>
      <c r="Q357" s="63">
        <v>849337.5</v>
      </c>
      <c r="R357" s="63">
        <v>679470</v>
      </c>
      <c r="S357" s="63">
        <v>59453.63</v>
      </c>
      <c r="T357" s="63">
        <v>849337.5</v>
      </c>
    </row>
    <row r="358" spans="1:20" ht="146.25" x14ac:dyDescent="0.25">
      <c r="A358" s="64" t="s">
        <v>170</v>
      </c>
      <c r="B358" s="61" t="s">
        <v>168</v>
      </c>
      <c r="C358" s="61" t="s">
        <v>235</v>
      </c>
      <c r="D358" s="61" t="s">
        <v>1500</v>
      </c>
      <c r="E358" s="61" t="s">
        <v>1501</v>
      </c>
      <c r="F358" s="61" t="s">
        <v>1502</v>
      </c>
      <c r="G358" s="62">
        <v>44408</v>
      </c>
      <c r="H358" s="62">
        <v>43678</v>
      </c>
      <c r="I358" s="61" t="s">
        <v>143</v>
      </c>
      <c r="J358" s="61" t="s">
        <v>239</v>
      </c>
      <c r="K358" s="61" t="s">
        <v>926</v>
      </c>
      <c r="L358" s="62">
        <v>43703</v>
      </c>
      <c r="M358" s="62">
        <v>43703</v>
      </c>
      <c r="N358" s="61" t="s">
        <v>1496</v>
      </c>
      <c r="O358" s="63">
        <v>789883.87</v>
      </c>
      <c r="P358" s="63">
        <v>93</v>
      </c>
      <c r="Q358" s="63">
        <v>849337.5</v>
      </c>
      <c r="R358" s="63">
        <v>679470</v>
      </c>
      <c r="S358" s="63">
        <v>59453.63</v>
      </c>
      <c r="T358" s="63">
        <v>849337.5</v>
      </c>
    </row>
    <row r="359" spans="1:20" ht="146.25" x14ac:dyDescent="0.25">
      <c r="A359" s="64" t="s">
        <v>170</v>
      </c>
      <c r="B359" s="61" t="s">
        <v>168</v>
      </c>
      <c r="C359" s="61" t="s">
        <v>235</v>
      </c>
      <c r="D359" s="61" t="s">
        <v>1503</v>
      </c>
      <c r="E359" s="61" t="s">
        <v>1504</v>
      </c>
      <c r="F359" s="61" t="s">
        <v>1505</v>
      </c>
      <c r="G359" s="62">
        <v>44408</v>
      </c>
      <c r="H359" s="62">
        <v>43678</v>
      </c>
      <c r="I359" s="61" t="s">
        <v>143</v>
      </c>
      <c r="J359" s="61" t="s">
        <v>239</v>
      </c>
      <c r="K359" s="61" t="s">
        <v>926</v>
      </c>
      <c r="L359" s="62">
        <v>43703</v>
      </c>
      <c r="M359" s="62">
        <v>43717</v>
      </c>
      <c r="N359" s="61" t="s">
        <v>1496</v>
      </c>
      <c r="O359" s="63">
        <v>704440.12</v>
      </c>
      <c r="P359" s="63">
        <v>93</v>
      </c>
      <c r="Q359" s="63">
        <v>757462.5</v>
      </c>
      <c r="R359" s="63">
        <v>605970</v>
      </c>
      <c r="S359" s="63">
        <v>53022.38</v>
      </c>
      <c r="T359" s="63">
        <v>757462.5</v>
      </c>
    </row>
    <row r="360" spans="1:20" ht="146.25" x14ac:dyDescent="0.25">
      <c r="A360" s="64" t="s">
        <v>170</v>
      </c>
      <c r="B360" s="61" t="s">
        <v>168</v>
      </c>
      <c r="C360" s="61" t="s">
        <v>235</v>
      </c>
      <c r="D360" s="61" t="s">
        <v>1506</v>
      </c>
      <c r="E360" s="61" t="s">
        <v>1507</v>
      </c>
      <c r="F360" s="61" t="s">
        <v>1508</v>
      </c>
      <c r="G360" s="62">
        <v>44439</v>
      </c>
      <c r="H360" s="62">
        <v>43678</v>
      </c>
      <c r="I360" s="61" t="s">
        <v>143</v>
      </c>
      <c r="J360" s="61" t="s">
        <v>239</v>
      </c>
      <c r="K360" s="61" t="s">
        <v>926</v>
      </c>
      <c r="L360" s="62">
        <v>43703</v>
      </c>
      <c r="M360" s="62">
        <v>43703</v>
      </c>
      <c r="N360" s="61" t="s">
        <v>1496</v>
      </c>
      <c r="O360" s="63">
        <v>704440.12</v>
      </c>
      <c r="P360" s="63">
        <v>93</v>
      </c>
      <c r="Q360" s="63">
        <v>757462.5</v>
      </c>
      <c r="R360" s="63">
        <v>605970</v>
      </c>
      <c r="S360" s="63">
        <v>53022.38</v>
      </c>
      <c r="T360" s="63">
        <v>757462.5</v>
      </c>
    </row>
    <row r="361" spans="1:20" ht="146.25" x14ac:dyDescent="0.25">
      <c r="A361" s="64" t="s">
        <v>170</v>
      </c>
      <c r="B361" s="61" t="s">
        <v>168</v>
      </c>
      <c r="C361" s="61" t="s">
        <v>235</v>
      </c>
      <c r="D361" s="61" t="s">
        <v>1509</v>
      </c>
      <c r="E361" s="61" t="s">
        <v>1510</v>
      </c>
      <c r="F361" s="61" t="s">
        <v>1511</v>
      </c>
      <c r="G361" s="62">
        <v>44377</v>
      </c>
      <c r="H361" s="62">
        <v>43710</v>
      </c>
      <c r="I361" s="61" t="s">
        <v>143</v>
      </c>
      <c r="J361" s="61" t="s">
        <v>239</v>
      </c>
      <c r="K361" s="61" t="s">
        <v>926</v>
      </c>
      <c r="L361" s="62">
        <v>43627</v>
      </c>
      <c r="M361" s="62">
        <v>43627</v>
      </c>
      <c r="N361" s="61" t="s">
        <v>869</v>
      </c>
      <c r="O361" s="63">
        <v>1568880</v>
      </c>
      <c r="P361" s="63">
        <v>92.86</v>
      </c>
      <c r="Q361" s="63">
        <v>1689480</v>
      </c>
      <c r="R361" s="63">
        <v>1351584</v>
      </c>
      <c r="S361" s="63">
        <v>120600</v>
      </c>
      <c r="T361" s="63">
        <v>1689480</v>
      </c>
    </row>
    <row r="362" spans="1:20" ht="146.25" x14ac:dyDescent="0.25">
      <c r="A362" s="64" t="s">
        <v>170</v>
      </c>
      <c r="B362" s="61" t="s">
        <v>168</v>
      </c>
      <c r="C362" s="61" t="s">
        <v>235</v>
      </c>
      <c r="D362" s="61" t="s">
        <v>1512</v>
      </c>
      <c r="E362" s="61" t="s">
        <v>1513</v>
      </c>
      <c r="F362" s="61" t="s">
        <v>1514</v>
      </c>
      <c r="G362" s="62">
        <v>44408</v>
      </c>
      <c r="H362" s="62">
        <v>43678</v>
      </c>
      <c r="I362" s="61" t="s">
        <v>143</v>
      </c>
      <c r="J362" s="61" t="s">
        <v>239</v>
      </c>
      <c r="K362" s="61" t="s">
        <v>926</v>
      </c>
      <c r="L362" s="62">
        <v>43703</v>
      </c>
      <c r="M362" s="62">
        <v>43717</v>
      </c>
      <c r="N362" s="61" t="s">
        <v>1496</v>
      </c>
      <c r="O362" s="63">
        <v>789883.87</v>
      </c>
      <c r="P362" s="63">
        <v>93</v>
      </c>
      <c r="Q362" s="63">
        <v>849337.5</v>
      </c>
      <c r="R362" s="63">
        <v>679470</v>
      </c>
      <c r="S362" s="63">
        <v>59453.63</v>
      </c>
      <c r="T362" s="63">
        <v>849337.5</v>
      </c>
    </row>
    <row r="363" spans="1:20" ht="157.5" x14ac:dyDescent="0.25">
      <c r="A363" s="64" t="s">
        <v>170</v>
      </c>
      <c r="B363" s="61" t="s">
        <v>168</v>
      </c>
      <c r="C363" s="61" t="s">
        <v>235</v>
      </c>
      <c r="D363" s="61" t="s">
        <v>1515</v>
      </c>
      <c r="E363" s="61" t="s">
        <v>1516</v>
      </c>
      <c r="F363" s="61" t="s">
        <v>1517</v>
      </c>
      <c r="G363" s="62">
        <v>44408</v>
      </c>
      <c r="H363" s="62">
        <v>43678</v>
      </c>
      <c r="I363" s="61" t="s">
        <v>143</v>
      </c>
      <c r="J363" s="61" t="s">
        <v>239</v>
      </c>
      <c r="K363" s="61" t="s">
        <v>926</v>
      </c>
      <c r="L363" s="62">
        <v>43647</v>
      </c>
      <c r="M363" s="62">
        <v>43683</v>
      </c>
      <c r="N363" s="61" t="s">
        <v>1317</v>
      </c>
      <c r="O363" s="63">
        <v>704440.12</v>
      </c>
      <c r="P363" s="63">
        <v>93</v>
      </c>
      <c r="Q363" s="63">
        <v>757462.5</v>
      </c>
      <c r="R363" s="63">
        <v>605970</v>
      </c>
      <c r="S363" s="63">
        <v>53022.38</v>
      </c>
      <c r="T363" s="63">
        <v>757462.5</v>
      </c>
    </row>
    <row r="364" spans="1:20" ht="180" x14ac:dyDescent="0.25">
      <c r="A364" s="64" t="s">
        <v>170</v>
      </c>
      <c r="B364" s="61" t="s">
        <v>168</v>
      </c>
      <c r="C364" s="61" t="s">
        <v>235</v>
      </c>
      <c r="D364" s="61" t="s">
        <v>1518</v>
      </c>
      <c r="E364" s="61" t="s">
        <v>1519</v>
      </c>
      <c r="F364" s="61" t="s">
        <v>1520</v>
      </c>
      <c r="G364" s="62">
        <v>44286</v>
      </c>
      <c r="H364" s="62">
        <v>43586</v>
      </c>
      <c r="I364" s="61" t="s">
        <v>143</v>
      </c>
      <c r="J364" s="61" t="s">
        <v>239</v>
      </c>
      <c r="K364" s="61" t="s">
        <v>926</v>
      </c>
      <c r="L364" s="62">
        <v>43647</v>
      </c>
      <c r="M364" s="62">
        <v>43647</v>
      </c>
      <c r="N364" s="61" t="s">
        <v>1473</v>
      </c>
      <c r="O364" s="63">
        <v>113685</v>
      </c>
      <c r="P364" s="63">
        <v>46.49</v>
      </c>
      <c r="Q364" s="63">
        <v>122268.75</v>
      </c>
      <c r="R364" s="63">
        <v>97815</v>
      </c>
      <c r="S364" s="63">
        <v>8583.75</v>
      </c>
      <c r="T364" s="63">
        <v>122268.75</v>
      </c>
    </row>
    <row r="365" spans="1:20" ht="146.25" x14ac:dyDescent="0.25">
      <c r="A365" s="64" t="s">
        <v>170</v>
      </c>
      <c r="B365" s="61" t="s">
        <v>168</v>
      </c>
      <c r="C365" s="61" t="s">
        <v>235</v>
      </c>
      <c r="D365" s="61" t="s">
        <v>1521</v>
      </c>
      <c r="E365" s="61" t="s">
        <v>1522</v>
      </c>
      <c r="F365" s="61" t="s">
        <v>1523</v>
      </c>
      <c r="G365" s="62">
        <v>44408</v>
      </c>
      <c r="H365" s="62">
        <v>43678</v>
      </c>
      <c r="I365" s="61" t="s">
        <v>143</v>
      </c>
      <c r="J365" s="61" t="s">
        <v>239</v>
      </c>
      <c r="K365" s="61" t="s">
        <v>926</v>
      </c>
      <c r="L365" s="62">
        <v>43647</v>
      </c>
      <c r="M365" s="62">
        <v>43683</v>
      </c>
      <c r="N365" s="61" t="s">
        <v>1317</v>
      </c>
      <c r="O365" s="63">
        <v>789883.87</v>
      </c>
      <c r="P365" s="63">
        <v>93</v>
      </c>
      <c r="Q365" s="63">
        <v>849337.5</v>
      </c>
      <c r="R365" s="63">
        <v>679470</v>
      </c>
      <c r="S365" s="63">
        <v>59453.63</v>
      </c>
      <c r="T365" s="63">
        <v>849337.5</v>
      </c>
    </row>
    <row r="366" spans="1:20" ht="146.25" x14ac:dyDescent="0.25">
      <c r="A366" s="64" t="s">
        <v>170</v>
      </c>
      <c r="B366" s="61" t="s">
        <v>168</v>
      </c>
      <c r="C366" s="61" t="s">
        <v>235</v>
      </c>
      <c r="D366" s="61" t="s">
        <v>1524</v>
      </c>
      <c r="E366" s="61" t="s">
        <v>1525</v>
      </c>
      <c r="F366" s="61" t="s">
        <v>1526</v>
      </c>
      <c r="G366" s="62">
        <v>44408</v>
      </c>
      <c r="H366" s="62">
        <v>43678</v>
      </c>
      <c r="I366" s="61" t="s">
        <v>143</v>
      </c>
      <c r="J366" s="61" t="s">
        <v>239</v>
      </c>
      <c r="K366" s="61" t="s">
        <v>926</v>
      </c>
      <c r="L366" s="62">
        <v>43647</v>
      </c>
      <c r="M366" s="62">
        <v>43683</v>
      </c>
      <c r="N366" s="61" t="s">
        <v>1317</v>
      </c>
      <c r="O366" s="63">
        <v>704440.12</v>
      </c>
      <c r="P366" s="63">
        <v>93</v>
      </c>
      <c r="Q366" s="63">
        <v>757462.5</v>
      </c>
      <c r="R366" s="63">
        <v>605970</v>
      </c>
      <c r="S366" s="63">
        <v>53022.38</v>
      </c>
      <c r="T366" s="63">
        <v>757462.5</v>
      </c>
    </row>
    <row r="367" spans="1:20" ht="180" x14ac:dyDescent="0.25">
      <c r="A367" s="64" t="s">
        <v>170</v>
      </c>
      <c r="B367" s="61" t="s">
        <v>168</v>
      </c>
      <c r="C367" s="61" t="s">
        <v>235</v>
      </c>
      <c r="D367" s="61" t="s">
        <v>1527</v>
      </c>
      <c r="E367" s="61" t="s">
        <v>1528</v>
      </c>
      <c r="F367" s="61" t="s">
        <v>1529</v>
      </c>
      <c r="G367" s="62">
        <v>44530</v>
      </c>
      <c r="H367" s="62">
        <v>43586</v>
      </c>
      <c r="I367" s="61" t="s">
        <v>143</v>
      </c>
      <c r="J367" s="61" t="s">
        <v>239</v>
      </c>
      <c r="K367" s="61" t="s">
        <v>926</v>
      </c>
      <c r="L367" s="62">
        <v>43647</v>
      </c>
      <c r="M367" s="62">
        <v>43647</v>
      </c>
      <c r="N367" s="61" t="s">
        <v>1473</v>
      </c>
      <c r="O367" s="63">
        <v>172477.5</v>
      </c>
      <c r="P367" s="63">
        <v>46.465000000000003</v>
      </c>
      <c r="Q367" s="63">
        <v>185593.75</v>
      </c>
      <c r="R367" s="63">
        <v>148475</v>
      </c>
      <c r="S367" s="63">
        <v>13116.25</v>
      </c>
      <c r="T367" s="63">
        <v>185593.75</v>
      </c>
    </row>
    <row r="368" spans="1:20" ht="146.25" x14ac:dyDescent="0.25">
      <c r="A368" s="64" t="s">
        <v>170</v>
      </c>
      <c r="B368" s="61" t="s">
        <v>168</v>
      </c>
      <c r="C368" s="61" t="s">
        <v>235</v>
      </c>
      <c r="D368" s="61" t="s">
        <v>1530</v>
      </c>
      <c r="E368" s="61" t="s">
        <v>1531</v>
      </c>
      <c r="F368" s="61" t="s">
        <v>1532</v>
      </c>
      <c r="G368" s="62">
        <v>44408</v>
      </c>
      <c r="H368" s="62">
        <v>43678</v>
      </c>
      <c r="I368" s="61" t="s">
        <v>143</v>
      </c>
      <c r="J368" s="61" t="s">
        <v>239</v>
      </c>
      <c r="K368" s="61" t="s">
        <v>926</v>
      </c>
      <c r="L368" s="62">
        <v>43647</v>
      </c>
      <c r="M368" s="62">
        <v>43683</v>
      </c>
      <c r="N368" s="61" t="s">
        <v>1317</v>
      </c>
      <c r="O368" s="63">
        <v>789883.87</v>
      </c>
      <c r="P368" s="63">
        <v>93</v>
      </c>
      <c r="Q368" s="63">
        <v>849337.5</v>
      </c>
      <c r="R368" s="63">
        <v>679470</v>
      </c>
      <c r="S368" s="63">
        <v>59453.63</v>
      </c>
      <c r="T368" s="63">
        <v>849337.5</v>
      </c>
    </row>
    <row r="369" spans="1:20" ht="146.25" x14ac:dyDescent="0.25">
      <c r="A369" s="64" t="s">
        <v>170</v>
      </c>
      <c r="B369" s="61" t="s">
        <v>168</v>
      </c>
      <c r="C369" s="61" t="s">
        <v>235</v>
      </c>
      <c r="D369" s="61" t="s">
        <v>1533</v>
      </c>
      <c r="E369" s="61" t="s">
        <v>1534</v>
      </c>
      <c r="F369" s="61" t="s">
        <v>1535</v>
      </c>
      <c r="G369" s="62">
        <v>44377</v>
      </c>
      <c r="H369" s="62">
        <v>43710</v>
      </c>
      <c r="I369" s="61" t="s">
        <v>143</v>
      </c>
      <c r="J369" s="61" t="s">
        <v>239</v>
      </c>
      <c r="K369" s="61" t="s">
        <v>926</v>
      </c>
      <c r="L369" s="62">
        <v>43654</v>
      </c>
      <c r="M369" s="62">
        <v>43654</v>
      </c>
      <c r="N369" s="61" t="s">
        <v>1536</v>
      </c>
      <c r="O369" s="63">
        <v>1585680</v>
      </c>
      <c r="P369" s="63">
        <v>92.93</v>
      </c>
      <c r="Q369" s="63">
        <v>1706280</v>
      </c>
      <c r="R369" s="63">
        <v>1365024</v>
      </c>
      <c r="S369" s="63">
        <v>120600</v>
      </c>
      <c r="T369" s="63">
        <v>1706280</v>
      </c>
    </row>
    <row r="370" spans="1:20" ht="135" x14ac:dyDescent="0.25">
      <c r="A370" s="64" t="s">
        <v>170</v>
      </c>
      <c r="B370" s="61" t="s">
        <v>168</v>
      </c>
      <c r="C370" s="61" t="s">
        <v>235</v>
      </c>
      <c r="D370" s="61" t="s">
        <v>1537</v>
      </c>
      <c r="E370" s="61" t="s">
        <v>1538</v>
      </c>
      <c r="F370" s="61" t="s">
        <v>1539</v>
      </c>
      <c r="G370" s="62">
        <v>44377</v>
      </c>
      <c r="H370" s="62">
        <v>43710</v>
      </c>
      <c r="I370" s="61" t="s">
        <v>143</v>
      </c>
      <c r="J370" s="61" t="s">
        <v>239</v>
      </c>
      <c r="K370" s="61" t="s">
        <v>926</v>
      </c>
      <c r="L370" s="62">
        <v>43627</v>
      </c>
      <c r="M370" s="62">
        <v>43627</v>
      </c>
      <c r="N370" s="61" t="s">
        <v>869</v>
      </c>
      <c r="O370" s="63">
        <v>1216594</v>
      </c>
      <c r="P370" s="63">
        <v>92.35</v>
      </c>
      <c r="Q370" s="63">
        <v>1317444</v>
      </c>
      <c r="R370" s="63">
        <v>1053955.2</v>
      </c>
      <c r="S370" s="63">
        <v>100850</v>
      </c>
      <c r="T370" s="63">
        <v>1317444</v>
      </c>
    </row>
    <row r="371" spans="1:20" ht="168.75" x14ac:dyDescent="0.25">
      <c r="A371" s="64" t="s">
        <v>170</v>
      </c>
      <c r="B371" s="61" t="s">
        <v>168</v>
      </c>
      <c r="C371" s="61" t="s">
        <v>235</v>
      </c>
      <c r="D371" s="61" t="s">
        <v>1540</v>
      </c>
      <c r="E371" s="61" t="s">
        <v>1541</v>
      </c>
      <c r="F371" s="61" t="s">
        <v>1542</v>
      </c>
      <c r="G371" s="62">
        <v>44012</v>
      </c>
      <c r="H371" s="62">
        <v>43647</v>
      </c>
      <c r="I371" s="61" t="s">
        <v>143</v>
      </c>
      <c r="J371" s="61" t="s">
        <v>239</v>
      </c>
      <c r="K371" s="61" t="s">
        <v>926</v>
      </c>
      <c r="L371" s="62">
        <v>43566</v>
      </c>
      <c r="M371" s="62">
        <v>43566</v>
      </c>
      <c r="N371" s="61" t="s">
        <v>1351</v>
      </c>
      <c r="O371" s="63">
        <v>363351</v>
      </c>
      <c r="P371" s="63">
        <v>93</v>
      </c>
      <c r="Q371" s="63">
        <v>390700</v>
      </c>
      <c r="R371" s="63">
        <v>312560</v>
      </c>
      <c r="S371" s="63">
        <v>27349</v>
      </c>
      <c r="T371" s="63">
        <v>390700</v>
      </c>
    </row>
    <row r="372" spans="1:20" ht="180" x14ac:dyDescent="0.25">
      <c r="A372" s="64" t="s">
        <v>170</v>
      </c>
      <c r="B372" s="61" t="s">
        <v>168</v>
      </c>
      <c r="C372" s="61" t="s">
        <v>235</v>
      </c>
      <c r="D372" s="61" t="s">
        <v>1543</v>
      </c>
      <c r="E372" s="61" t="s">
        <v>1544</v>
      </c>
      <c r="F372" s="61" t="s">
        <v>1545</v>
      </c>
      <c r="G372" s="62">
        <v>44043</v>
      </c>
      <c r="H372" s="62">
        <v>43678</v>
      </c>
      <c r="I372" s="61" t="s">
        <v>143</v>
      </c>
      <c r="J372" s="61" t="s">
        <v>239</v>
      </c>
      <c r="K372" s="61" t="s">
        <v>926</v>
      </c>
      <c r="L372" s="62">
        <v>43642</v>
      </c>
      <c r="M372" s="62">
        <v>43642</v>
      </c>
      <c r="N372" s="61" t="s">
        <v>1263</v>
      </c>
      <c r="O372" s="63">
        <v>436105</v>
      </c>
      <c r="P372" s="63">
        <v>92.98</v>
      </c>
      <c r="Q372" s="63">
        <v>469025</v>
      </c>
      <c r="R372" s="63">
        <v>375220</v>
      </c>
      <c r="S372" s="63">
        <v>32920</v>
      </c>
      <c r="T372" s="63">
        <v>469025</v>
      </c>
    </row>
    <row r="373" spans="1:20" ht="180" x14ac:dyDescent="0.25">
      <c r="A373" s="64" t="s">
        <v>170</v>
      </c>
      <c r="B373" s="61" t="s">
        <v>168</v>
      </c>
      <c r="C373" s="61" t="s">
        <v>235</v>
      </c>
      <c r="D373" s="61" t="s">
        <v>1546</v>
      </c>
      <c r="E373" s="61" t="s">
        <v>1547</v>
      </c>
      <c r="F373" s="61" t="s">
        <v>1548</v>
      </c>
      <c r="G373" s="62">
        <v>44012</v>
      </c>
      <c r="H373" s="62">
        <v>43647</v>
      </c>
      <c r="I373" s="61" t="s">
        <v>143</v>
      </c>
      <c r="J373" s="61" t="s">
        <v>239</v>
      </c>
      <c r="K373" s="61" t="s">
        <v>926</v>
      </c>
      <c r="L373" s="62">
        <v>43572</v>
      </c>
      <c r="M373" s="62">
        <v>43801</v>
      </c>
      <c r="N373" s="61" t="s">
        <v>430</v>
      </c>
      <c r="O373" s="63">
        <v>394090</v>
      </c>
      <c r="P373" s="63">
        <v>84.109090909090895</v>
      </c>
      <c r="Q373" s="63">
        <v>425950</v>
      </c>
      <c r="R373" s="63">
        <v>340760</v>
      </c>
      <c r="S373" s="63">
        <v>31860</v>
      </c>
      <c r="T373" s="63">
        <v>425950</v>
      </c>
    </row>
    <row r="374" spans="1:20" ht="180" x14ac:dyDescent="0.25">
      <c r="A374" s="64" t="s">
        <v>170</v>
      </c>
      <c r="B374" s="61" t="s">
        <v>168</v>
      </c>
      <c r="C374" s="61" t="s">
        <v>235</v>
      </c>
      <c r="D374" s="61" t="s">
        <v>1549</v>
      </c>
      <c r="E374" s="61" t="s">
        <v>1550</v>
      </c>
      <c r="F374" s="61" t="s">
        <v>1551</v>
      </c>
      <c r="G374" s="62">
        <v>44105</v>
      </c>
      <c r="H374" s="62">
        <v>43497</v>
      </c>
      <c r="I374" s="61" t="s">
        <v>143</v>
      </c>
      <c r="J374" s="61" t="s">
        <v>239</v>
      </c>
      <c r="K374" s="61" t="s">
        <v>926</v>
      </c>
      <c r="L374" s="62">
        <v>43579</v>
      </c>
      <c r="M374" s="62">
        <v>43579</v>
      </c>
      <c r="N374" s="61" t="s">
        <v>1552</v>
      </c>
      <c r="O374" s="63">
        <v>1847364</v>
      </c>
      <c r="P374" s="63">
        <v>92.52</v>
      </c>
      <c r="Q374" s="63">
        <v>1996764</v>
      </c>
      <c r="R374" s="63">
        <v>1597411.2</v>
      </c>
      <c r="S374" s="63">
        <v>149400</v>
      </c>
      <c r="T374" s="63">
        <v>1996764</v>
      </c>
    </row>
    <row r="375" spans="1:20" ht="168.75" x14ac:dyDescent="0.25">
      <c r="A375" s="64" t="s">
        <v>170</v>
      </c>
      <c r="B375" s="61" t="s">
        <v>168</v>
      </c>
      <c r="C375" s="61" t="s">
        <v>235</v>
      </c>
      <c r="D375" s="61" t="s">
        <v>1553</v>
      </c>
      <c r="E375" s="61" t="s">
        <v>1554</v>
      </c>
      <c r="F375" s="61" t="s">
        <v>1555</v>
      </c>
      <c r="G375" s="62">
        <v>44012</v>
      </c>
      <c r="H375" s="62">
        <v>43647</v>
      </c>
      <c r="I375" s="61" t="s">
        <v>143</v>
      </c>
      <c r="J375" s="61" t="s">
        <v>239</v>
      </c>
      <c r="K375" s="61" t="s">
        <v>926</v>
      </c>
      <c r="L375" s="62">
        <v>43573</v>
      </c>
      <c r="M375" s="62">
        <v>43573</v>
      </c>
      <c r="N375" s="61" t="s">
        <v>1556</v>
      </c>
      <c r="O375" s="63">
        <v>362560.5</v>
      </c>
      <c r="P375" s="63">
        <v>93</v>
      </c>
      <c r="Q375" s="63">
        <v>389850</v>
      </c>
      <c r="R375" s="63">
        <v>311880</v>
      </c>
      <c r="S375" s="63">
        <v>27289.5</v>
      </c>
      <c r="T375" s="63">
        <v>389850</v>
      </c>
    </row>
    <row r="376" spans="1:20" ht="168.75" x14ac:dyDescent="0.25">
      <c r="A376" s="64" t="s">
        <v>170</v>
      </c>
      <c r="B376" s="61" t="s">
        <v>168</v>
      </c>
      <c r="C376" s="61" t="s">
        <v>235</v>
      </c>
      <c r="D376" s="61" t="s">
        <v>1557</v>
      </c>
      <c r="E376" s="61" t="s">
        <v>1558</v>
      </c>
      <c r="F376" s="61" t="s">
        <v>1559</v>
      </c>
      <c r="G376" s="62">
        <v>44012</v>
      </c>
      <c r="H376" s="62">
        <v>43647</v>
      </c>
      <c r="I376" s="61" t="s">
        <v>143</v>
      </c>
      <c r="J376" s="61" t="s">
        <v>239</v>
      </c>
      <c r="K376" s="61" t="s">
        <v>926</v>
      </c>
      <c r="L376" s="62">
        <v>43572</v>
      </c>
      <c r="M376" s="62">
        <v>43801</v>
      </c>
      <c r="N376" s="61" t="s">
        <v>430</v>
      </c>
      <c r="O376" s="63">
        <v>254493.75</v>
      </c>
      <c r="P376" s="63">
        <v>83.345454545454501</v>
      </c>
      <c r="Q376" s="63">
        <v>277593.75</v>
      </c>
      <c r="R376" s="63">
        <v>222075</v>
      </c>
      <c r="S376" s="63">
        <v>23100</v>
      </c>
      <c r="T376" s="63">
        <v>277593.75</v>
      </c>
    </row>
    <row r="377" spans="1:20" ht="168.75" x14ac:dyDescent="0.25">
      <c r="A377" s="64" t="s">
        <v>170</v>
      </c>
      <c r="B377" s="61" t="s">
        <v>168</v>
      </c>
      <c r="C377" s="61" t="s">
        <v>235</v>
      </c>
      <c r="D377" s="61" t="s">
        <v>1560</v>
      </c>
      <c r="E377" s="61" t="s">
        <v>1561</v>
      </c>
      <c r="F377" s="61" t="s">
        <v>1562</v>
      </c>
      <c r="G377" s="62">
        <v>44317</v>
      </c>
      <c r="H377" s="62">
        <v>43556</v>
      </c>
      <c r="I377" s="61" t="s">
        <v>144</v>
      </c>
      <c r="J377" s="61" t="s">
        <v>239</v>
      </c>
      <c r="K377" s="61" t="s">
        <v>926</v>
      </c>
      <c r="L377" s="62">
        <v>43564</v>
      </c>
      <c r="M377" s="62">
        <v>43564</v>
      </c>
      <c r="N377" s="61" t="s">
        <v>927</v>
      </c>
      <c r="O377" s="63">
        <v>999396</v>
      </c>
      <c r="P377" s="63">
        <v>92.97</v>
      </c>
      <c r="Q377" s="63">
        <v>1074996</v>
      </c>
      <c r="R377" s="63">
        <v>859996.8</v>
      </c>
      <c r="S377" s="63">
        <v>75600</v>
      </c>
      <c r="T377" s="63">
        <v>1074996</v>
      </c>
    </row>
    <row r="378" spans="1:20" ht="168.75" x14ac:dyDescent="0.25">
      <c r="A378" s="64" t="s">
        <v>170</v>
      </c>
      <c r="B378" s="61" t="s">
        <v>168</v>
      </c>
      <c r="C378" s="61" t="s">
        <v>235</v>
      </c>
      <c r="D378" s="61" t="s">
        <v>1563</v>
      </c>
      <c r="E378" s="61" t="s">
        <v>1564</v>
      </c>
      <c r="F378" s="61" t="s">
        <v>1565</v>
      </c>
      <c r="G378" s="62">
        <v>44196</v>
      </c>
      <c r="H378" s="62">
        <v>43466</v>
      </c>
      <c r="I378" s="61" t="s">
        <v>144</v>
      </c>
      <c r="J378" s="61" t="s">
        <v>239</v>
      </c>
      <c r="K378" s="61" t="s">
        <v>926</v>
      </c>
      <c r="L378" s="62">
        <v>43584</v>
      </c>
      <c r="M378" s="62">
        <v>43584</v>
      </c>
      <c r="N378" s="61" t="s">
        <v>1566</v>
      </c>
      <c r="O378" s="63">
        <v>1939502</v>
      </c>
      <c r="P378" s="63">
        <v>92.99</v>
      </c>
      <c r="Q378" s="63">
        <v>2085702</v>
      </c>
      <c r="R378" s="63">
        <v>1668561.6</v>
      </c>
      <c r="S378" s="63">
        <v>146200</v>
      </c>
      <c r="T378" s="63">
        <v>2085702</v>
      </c>
    </row>
    <row r="379" spans="1:20" ht="180" x14ac:dyDescent="0.25">
      <c r="A379" s="64" t="s">
        <v>170</v>
      </c>
      <c r="B379" s="61" t="s">
        <v>168</v>
      </c>
      <c r="C379" s="61" t="s">
        <v>235</v>
      </c>
      <c r="D379" s="61" t="s">
        <v>1567</v>
      </c>
      <c r="E379" s="61" t="s">
        <v>1568</v>
      </c>
      <c r="F379" s="61" t="s">
        <v>1569</v>
      </c>
      <c r="G379" s="62">
        <v>44347</v>
      </c>
      <c r="H379" s="62">
        <v>43617</v>
      </c>
      <c r="I379" s="61" t="s">
        <v>144</v>
      </c>
      <c r="J379" s="61" t="s">
        <v>239</v>
      </c>
      <c r="K379" s="61" t="s">
        <v>926</v>
      </c>
      <c r="L379" s="62">
        <v>43564</v>
      </c>
      <c r="M379" s="62">
        <v>43564</v>
      </c>
      <c r="N379" s="61" t="s">
        <v>1570</v>
      </c>
      <c r="O379" s="63">
        <v>1897630.38</v>
      </c>
      <c r="P379" s="63">
        <v>92.78</v>
      </c>
      <c r="Q379" s="63">
        <v>2045356.38</v>
      </c>
      <c r="R379" s="63">
        <v>1636285.1</v>
      </c>
      <c r="S379" s="63">
        <v>147726</v>
      </c>
      <c r="T379" s="63">
        <v>2045356.38</v>
      </c>
    </row>
    <row r="380" spans="1:20" ht="180" x14ac:dyDescent="0.25">
      <c r="A380" s="64" t="s">
        <v>170</v>
      </c>
      <c r="B380" s="61" t="s">
        <v>168</v>
      </c>
      <c r="C380" s="61" t="s">
        <v>235</v>
      </c>
      <c r="D380" s="61" t="s">
        <v>1571</v>
      </c>
      <c r="E380" s="61" t="s">
        <v>1572</v>
      </c>
      <c r="F380" s="61" t="s">
        <v>1573</v>
      </c>
      <c r="G380" s="62">
        <v>44286</v>
      </c>
      <c r="H380" s="62">
        <v>43466</v>
      </c>
      <c r="I380" s="61" t="s">
        <v>144</v>
      </c>
      <c r="J380" s="61" t="s">
        <v>239</v>
      </c>
      <c r="K380" s="61" t="s">
        <v>926</v>
      </c>
      <c r="L380" s="62">
        <v>43608</v>
      </c>
      <c r="M380" s="62">
        <v>43608</v>
      </c>
      <c r="N380" s="61" t="s">
        <v>347</v>
      </c>
      <c r="O380" s="63">
        <v>1856517.3</v>
      </c>
      <c r="P380" s="63">
        <v>93</v>
      </c>
      <c r="Q380" s="63">
        <v>1996255.2</v>
      </c>
      <c r="R380" s="63">
        <v>1597004.16</v>
      </c>
      <c r="S380" s="63">
        <v>139737.9</v>
      </c>
      <c r="T380" s="63">
        <v>1996255.2</v>
      </c>
    </row>
    <row r="381" spans="1:20" ht="168.75" x14ac:dyDescent="0.25">
      <c r="A381" s="64" t="s">
        <v>170</v>
      </c>
      <c r="B381" s="61" t="s">
        <v>168</v>
      </c>
      <c r="C381" s="61" t="s">
        <v>235</v>
      </c>
      <c r="D381" s="61" t="s">
        <v>1574</v>
      </c>
      <c r="E381" s="61" t="s">
        <v>1575</v>
      </c>
      <c r="F381" s="61" t="s">
        <v>1576</v>
      </c>
      <c r="G381" s="62">
        <v>44530</v>
      </c>
      <c r="H381" s="62">
        <v>43800</v>
      </c>
      <c r="I381" s="61" t="s">
        <v>144</v>
      </c>
      <c r="J381" s="61" t="s">
        <v>239</v>
      </c>
      <c r="K381" s="61" t="s">
        <v>926</v>
      </c>
      <c r="L381" s="62">
        <v>43607</v>
      </c>
      <c r="M381" s="62">
        <v>43607</v>
      </c>
      <c r="N381" s="61" t="s">
        <v>1365</v>
      </c>
      <c r="O381" s="63">
        <v>1720120</v>
      </c>
      <c r="P381" s="63">
        <v>92.47</v>
      </c>
      <c r="Q381" s="63">
        <v>1860120</v>
      </c>
      <c r="R381" s="63">
        <v>1488096</v>
      </c>
      <c r="S381" s="63">
        <v>140000</v>
      </c>
      <c r="T381" s="63">
        <v>1860120</v>
      </c>
    </row>
    <row r="382" spans="1:20" ht="180" x14ac:dyDescent="0.25">
      <c r="A382" s="64" t="s">
        <v>170</v>
      </c>
      <c r="B382" s="61" t="s">
        <v>168</v>
      </c>
      <c r="C382" s="61" t="s">
        <v>235</v>
      </c>
      <c r="D382" s="61" t="s">
        <v>1577</v>
      </c>
      <c r="E382" s="61" t="s">
        <v>1578</v>
      </c>
      <c r="F382" s="61" t="s">
        <v>1579</v>
      </c>
      <c r="G382" s="62">
        <v>44286</v>
      </c>
      <c r="H382" s="62">
        <v>43556</v>
      </c>
      <c r="I382" s="61" t="s">
        <v>144</v>
      </c>
      <c r="J382" s="61" t="s">
        <v>239</v>
      </c>
      <c r="K382" s="61" t="s">
        <v>926</v>
      </c>
      <c r="L382" s="62">
        <v>43570</v>
      </c>
      <c r="M382" s="62">
        <v>43570</v>
      </c>
      <c r="N382" s="61" t="s">
        <v>1580</v>
      </c>
      <c r="O382" s="63">
        <v>1838154.4</v>
      </c>
      <c r="P382" s="63">
        <v>92.73</v>
      </c>
      <c r="Q382" s="63">
        <v>1982264.4</v>
      </c>
      <c r="R382" s="63">
        <v>1585811.52</v>
      </c>
      <c r="S382" s="63">
        <v>144110</v>
      </c>
      <c r="T382" s="63">
        <v>1982264.4</v>
      </c>
    </row>
    <row r="383" spans="1:20" ht="180" x14ac:dyDescent="0.25">
      <c r="A383" s="64" t="s">
        <v>170</v>
      </c>
      <c r="B383" s="61" t="s">
        <v>168</v>
      </c>
      <c r="C383" s="61" t="s">
        <v>235</v>
      </c>
      <c r="D383" s="61" t="s">
        <v>1581</v>
      </c>
      <c r="E383" s="61" t="s">
        <v>1367</v>
      </c>
      <c r="F383" s="61" t="s">
        <v>1582</v>
      </c>
      <c r="G383" s="62">
        <v>44347</v>
      </c>
      <c r="H383" s="62">
        <v>43586</v>
      </c>
      <c r="I383" s="61" t="s">
        <v>144</v>
      </c>
      <c r="J383" s="61" t="s">
        <v>239</v>
      </c>
      <c r="K383" s="61" t="s">
        <v>926</v>
      </c>
      <c r="L383" s="62">
        <v>43608</v>
      </c>
      <c r="M383" s="62">
        <v>43608</v>
      </c>
      <c r="N383" s="61" t="s">
        <v>1583</v>
      </c>
      <c r="O383" s="63">
        <v>1819898.24</v>
      </c>
      <c r="P383" s="63">
        <v>92.96</v>
      </c>
      <c r="Q383" s="63">
        <v>1957698.24</v>
      </c>
      <c r="R383" s="63">
        <v>1566158.59</v>
      </c>
      <c r="S383" s="63">
        <v>137800</v>
      </c>
      <c r="T383" s="63">
        <v>1957698.24</v>
      </c>
    </row>
    <row r="384" spans="1:20" ht="168.75" x14ac:dyDescent="0.25">
      <c r="A384" s="64" t="s">
        <v>170</v>
      </c>
      <c r="B384" s="61" t="s">
        <v>168</v>
      </c>
      <c r="C384" s="61" t="s">
        <v>235</v>
      </c>
      <c r="D384" s="61" t="s">
        <v>1584</v>
      </c>
      <c r="E384" s="61" t="s">
        <v>1585</v>
      </c>
      <c r="F384" s="61" t="s">
        <v>1586</v>
      </c>
      <c r="G384" s="62">
        <v>44561</v>
      </c>
      <c r="H384" s="62">
        <v>43647</v>
      </c>
      <c r="I384" s="61" t="s">
        <v>144</v>
      </c>
      <c r="J384" s="61" t="s">
        <v>239</v>
      </c>
      <c r="K384" s="61" t="s">
        <v>926</v>
      </c>
      <c r="L384" s="62">
        <v>43584</v>
      </c>
      <c r="M384" s="62">
        <v>43584</v>
      </c>
      <c r="N384" s="61" t="s">
        <v>1587</v>
      </c>
      <c r="O384" s="63">
        <v>1989193.68</v>
      </c>
      <c r="P384" s="63">
        <v>92.99</v>
      </c>
      <c r="Q384" s="63">
        <v>2139049.6800000002</v>
      </c>
      <c r="R384" s="63">
        <v>1711239.74</v>
      </c>
      <c r="S384" s="63">
        <v>149856</v>
      </c>
      <c r="T384" s="63">
        <v>2139049.6800000002</v>
      </c>
    </row>
    <row r="385" spans="1:20" ht="180" x14ac:dyDescent="0.25">
      <c r="A385" s="64" t="s">
        <v>170</v>
      </c>
      <c r="B385" s="61" t="s">
        <v>168</v>
      </c>
      <c r="C385" s="61" t="s">
        <v>235</v>
      </c>
      <c r="D385" s="61" t="s">
        <v>1588</v>
      </c>
      <c r="E385" s="61" t="s">
        <v>1589</v>
      </c>
      <c r="F385" s="61" t="s">
        <v>1590</v>
      </c>
      <c r="G385" s="62">
        <v>44439</v>
      </c>
      <c r="H385" s="62">
        <v>43710</v>
      </c>
      <c r="I385" s="61" t="s">
        <v>144</v>
      </c>
      <c r="J385" s="61" t="s">
        <v>239</v>
      </c>
      <c r="K385" s="61" t="s">
        <v>926</v>
      </c>
      <c r="L385" s="62">
        <v>43600</v>
      </c>
      <c r="M385" s="62">
        <v>43600</v>
      </c>
      <c r="N385" s="61" t="s">
        <v>1591</v>
      </c>
      <c r="O385" s="63">
        <v>1941806.4</v>
      </c>
      <c r="P385" s="63">
        <v>93</v>
      </c>
      <c r="Q385" s="63">
        <v>2087964</v>
      </c>
      <c r="R385" s="63">
        <v>1670371.2</v>
      </c>
      <c r="S385" s="63">
        <v>146157.6</v>
      </c>
      <c r="T385" s="63">
        <v>2087964</v>
      </c>
    </row>
    <row r="386" spans="1:20" ht="168.75" x14ac:dyDescent="0.25">
      <c r="A386" s="64" t="s">
        <v>170</v>
      </c>
      <c r="B386" s="61" t="s">
        <v>168</v>
      </c>
      <c r="C386" s="61" t="s">
        <v>235</v>
      </c>
      <c r="D386" s="61" t="s">
        <v>1592</v>
      </c>
      <c r="E386" s="61" t="s">
        <v>1593</v>
      </c>
      <c r="F386" s="61" t="s">
        <v>1594</v>
      </c>
      <c r="G386" s="62">
        <v>44439</v>
      </c>
      <c r="H386" s="62">
        <v>43678</v>
      </c>
      <c r="I386" s="61" t="s">
        <v>144</v>
      </c>
      <c r="J386" s="61" t="s">
        <v>239</v>
      </c>
      <c r="K386" s="61" t="s">
        <v>926</v>
      </c>
      <c r="L386" s="62">
        <v>43572</v>
      </c>
      <c r="M386" s="62">
        <v>43572</v>
      </c>
      <c r="N386" s="61" t="s">
        <v>1595</v>
      </c>
      <c r="O386" s="63">
        <v>1992001.5</v>
      </c>
      <c r="P386" s="63">
        <v>93</v>
      </c>
      <c r="Q386" s="63">
        <v>2141937.1</v>
      </c>
      <c r="R386" s="63">
        <v>1713549.68</v>
      </c>
      <c r="S386" s="63">
        <v>149935.6</v>
      </c>
      <c r="T386" s="63">
        <v>2141937.1</v>
      </c>
    </row>
    <row r="387" spans="1:20" ht="180" x14ac:dyDescent="0.25">
      <c r="A387" s="64" t="s">
        <v>170</v>
      </c>
      <c r="B387" s="61" t="s">
        <v>168</v>
      </c>
      <c r="C387" s="61" t="s">
        <v>235</v>
      </c>
      <c r="D387" s="61" t="s">
        <v>1596</v>
      </c>
      <c r="E387" s="61" t="s">
        <v>1597</v>
      </c>
      <c r="F387" s="61" t="s">
        <v>1598</v>
      </c>
      <c r="G387" s="62">
        <v>44561</v>
      </c>
      <c r="H387" s="62">
        <v>43586</v>
      </c>
      <c r="I387" s="61" t="s">
        <v>144</v>
      </c>
      <c r="J387" s="61" t="s">
        <v>239</v>
      </c>
      <c r="K387" s="61" t="s">
        <v>926</v>
      </c>
      <c r="L387" s="62">
        <v>43643</v>
      </c>
      <c r="M387" s="62">
        <v>43643</v>
      </c>
      <c r="N387" s="61" t="s">
        <v>442</v>
      </c>
      <c r="O387" s="63">
        <v>1830848</v>
      </c>
      <c r="P387" s="63">
        <v>92.89</v>
      </c>
      <c r="Q387" s="63">
        <v>1971048</v>
      </c>
      <c r="R387" s="63">
        <v>1576838.4</v>
      </c>
      <c r="S387" s="63">
        <v>140200</v>
      </c>
      <c r="T387" s="63">
        <v>1971048</v>
      </c>
    </row>
    <row r="388" spans="1:20" ht="168.75" x14ac:dyDescent="0.25">
      <c r="A388" s="64" t="s">
        <v>170</v>
      </c>
      <c r="B388" s="61" t="s">
        <v>168</v>
      </c>
      <c r="C388" s="61" t="s">
        <v>235</v>
      </c>
      <c r="D388" s="61" t="s">
        <v>1599</v>
      </c>
      <c r="E388" s="61" t="s">
        <v>1600</v>
      </c>
      <c r="F388" s="61" t="s">
        <v>1601</v>
      </c>
      <c r="G388" s="62">
        <v>44377</v>
      </c>
      <c r="H388" s="62">
        <v>43647</v>
      </c>
      <c r="I388" s="61" t="s">
        <v>144</v>
      </c>
      <c r="J388" s="61" t="s">
        <v>239</v>
      </c>
      <c r="K388" s="61" t="s">
        <v>926</v>
      </c>
      <c r="L388" s="62">
        <v>43572</v>
      </c>
      <c r="M388" s="62">
        <v>43572</v>
      </c>
      <c r="N388" s="61" t="s">
        <v>1595</v>
      </c>
      <c r="O388" s="63">
        <v>999617.94</v>
      </c>
      <c r="P388" s="63">
        <v>93</v>
      </c>
      <c r="Q388" s="63">
        <v>1074858</v>
      </c>
      <c r="R388" s="63">
        <v>859886.4</v>
      </c>
      <c r="S388" s="63">
        <v>75240.06</v>
      </c>
      <c r="T388" s="63">
        <v>1074858</v>
      </c>
    </row>
    <row r="389" spans="1:20" ht="180" x14ac:dyDescent="0.25">
      <c r="A389" s="64" t="s">
        <v>170</v>
      </c>
      <c r="B389" s="61" t="s">
        <v>168</v>
      </c>
      <c r="C389" s="61" t="s">
        <v>235</v>
      </c>
      <c r="D389" s="61" t="s">
        <v>1602</v>
      </c>
      <c r="E389" s="61" t="s">
        <v>1603</v>
      </c>
      <c r="F389" s="61" t="s">
        <v>1604</v>
      </c>
      <c r="G389" s="62">
        <v>45199</v>
      </c>
      <c r="H389" s="62">
        <v>44470</v>
      </c>
      <c r="I389" s="61" t="s">
        <v>144</v>
      </c>
      <c r="J389" s="61" t="s">
        <v>239</v>
      </c>
      <c r="K389" s="61" t="s">
        <v>926</v>
      </c>
      <c r="L389" s="62">
        <v>43581</v>
      </c>
      <c r="M389" s="62">
        <v>43581</v>
      </c>
      <c r="N389" s="61" t="s">
        <v>261</v>
      </c>
      <c r="O389" s="63">
        <v>1827732.96</v>
      </c>
      <c r="P389" s="63">
        <v>92.61</v>
      </c>
      <c r="Q389" s="63">
        <v>1973573.76</v>
      </c>
      <c r="R389" s="63">
        <v>1578859.01</v>
      </c>
      <c r="S389" s="63">
        <v>145840.79999999999</v>
      </c>
      <c r="T389" s="63">
        <v>1973573.76</v>
      </c>
    </row>
    <row r="390" spans="1:20" ht="180" x14ac:dyDescent="0.25">
      <c r="A390" s="64" t="s">
        <v>170</v>
      </c>
      <c r="B390" s="61" t="s">
        <v>168</v>
      </c>
      <c r="C390" s="61" t="s">
        <v>235</v>
      </c>
      <c r="D390" s="61" t="s">
        <v>1605</v>
      </c>
      <c r="E390" s="61" t="s">
        <v>1606</v>
      </c>
      <c r="F390" s="61" t="s">
        <v>1607</v>
      </c>
      <c r="G390" s="62">
        <v>44377</v>
      </c>
      <c r="H390" s="62">
        <v>43647</v>
      </c>
      <c r="I390" s="61" t="s">
        <v>144</v>
      </c>
      <c r="J390" s="61" t="s">
        <v>239</v>
      </c>
      <c r="K390" s="61" t="s">
        <v>926</v>
      </c>
      <c r="L390" s="62">
        <v>43607</v>
      </c>
      <c r="M390" s="62">
        <v>43607</v>
      </c>
      <c r="N390" s="61" t="s">
        <v>856</v>
      </c>
      <c r="O390" s="63">
        <v>1557448.8</v>
      </c>
      <c r="P390" s="63">
        <v>91.76</v>
      </c>
      <c r="Q390" s="63">
        <v>1697248.8</v>
      </c>
      <c r="R390" s="63">
        <v>1357799.04</v>
      </c>
      <c r="S390" s="63">
        <v>139800</v>
      </c>
      <c r="T390" s="63">
        <v>1697248.8</v>
      </c>
    </row>
    <row r="391" spans="1:20" ht="180" x14ac:dyDescent="0.25">
      <c r="A391" s="64" t="s">
        <v>170</v>
      </c>
      <c r="B391" s="61" t="s">
        <v>168</v>
      </c>
      <c r="C391" s="61" t="s">
        <v>235</v>
      </c>
      <c r="D391" s="61" t="s">
        <v>1608</v>
      </c>
      <c r="E391" s="61" t="s">
        <v>1609</v>
      </c>
      <c r="F391" s="61" t="s">
        <v>1610</v>
      </c>
      <c r="G391" s="62">
        <v>44742</v>
      </c>
      <c r="H391" s="62">
        <v>44013</v>
      </c>
      <c r="I391" s="61" t="s">
        <v>144</v>
      </c>
      <c r="J391" s="61" t="s">
        <v>239</v>
      </c>
      <c r="K391" s="61" t="s">
        <v>926</v>
      </c>
      <c r="L391" s="62">
        <v>43581</v>
      </c>
      <c r="M391" s="62">
        <v>43581</v>
      </c>
      <c r="N391" s="61" t="s">
        <v>261</v>
      </c>
      <c r="O391" s="63">
        <v>1830690.37</v>
      </c>
      <c r="P391" s="63">
        <v>92.71</v>
      </c>
      <c r="Q391" s="63">
        <v>1974641.76</v>
      </c>
      <c r="R391" s="63">
        <v>1579713.41</v>
      </c>
      <c r="S391" s="63">
        <v>143951.39000000001</v>
      </c>
      <c r="T391" s="63">
        <v>1974641.76</v>
      </c>
    </row>
    <row r="392" spans="1:20" ht="180" x14ac:dyDescent="0.25">
      <c r="A392" s="64" t="s">
        <v>170</v>
      </c>
      <c r="B392" s="61" t="s">
        <v>168</v>
      </c>
      <c r="C392" s="61" t="s">
        <v>235</v>
      </c>
      <c r="D392" s="61" t="s">
        <v>1611</v>
      </c>
      <c r="E392" s="61" t="s">
        <v>1612</v>
      </c>
      <c r="F392" s="61" t="s">
        <v>1613</v>
      </c>
      <c r="G392" s="62">
        <v>44651</v>
      </c>
      <c r="H392" s="62">
        <v>43922</v>
      </c>
      <c r="I392" s="61" t="s">
        <v>144</v>
      </c>
      <c r="J392" s="61" t="s">
        <v>239</v>
      </c>
      <c r="K392" s="61" t="s">
        <v>926</v>
      </c>
      <c r="L392" s="62">
        <v>43581</v>
      </c>
      <c r="M392" s="62">
        <v>43581</v>
      </c>
      <c r="N392" s="61" t="s">
        <v>261</v>
      </c>
      <c r="O392" s="63">
        <v>1769839.3</v>
      </c>
      <c r="P392" s="63">
        <v>92.7</v>
      </c>
      <c r="Q392" s="63">
        <v>1909211.76</v>
      </c>
      <c r="R392" s="63">
        <v>1527369.41</v>
      </c>
      <c r="S392" s="63">
        <v>139372.46</v>
      </c>
      <c r="T392" s="63">
        <v>1909211.76</v>
      </c>
    </row>
    <row r="393" spans="1:20" ht="180" x14ac:dyDescent="0.25">
      <c r="A393" s="64" t="s">
        <v>170</v>
      </c>
      <c r="B393" s="61" t="s">
        <v>168</v>
      </c>
      <c r="C393" s="61" t="s">
        <v>235</v>
      </c>
      <c r="D393" s="61" t="s">
        <v>1614</v>
      </c>
      <c r="E393" s="61" t="s">
        <v>1615</v>
      </c>
      <c r="F393" s="61" t="s">
        <v>1616</v>
      </c>
      <c r="G393" s="62">
        <v>44651</v>
      </c>
      <c r="H393" s="62">
        <v>43922</v>
      </c>
      <c r="I393" s="61" t="s">
        <v>144</v>
      </c>
      <c r="J393" s="61" t="s">
        <v>239</v>
      </c>
      <c r="K393" s="61" t="s">
        <v>926</v>
      </c>
      <c r="L393" s="62">
        <v>43581</v>
      </c>
      <c r="M393" s="62">
        <v>43581</v>
      </c>
      <c r="N393" s="61" t="s">
        <v>261</v>
      </c>
      <c r="O393" s="63">
        <v>1771786</v>
      </c>
      <c r="P393" s="63">
        <v>92.7</v>
      </c>
      <c r="Q393" s="63">
        <v>1911311.76</v>
      </c>
      <c r="R393" s="63">
        <v>1529049.41</v>
      </c>
      <c r="S393" s="63">
        <v>139525.76000000001</v>
      </c>
      <c r="T393" s="63">
        <v>1911311.76</v>
      </c>
    </row>
    <row r="394" spans="1:20" ht="180" x14ac:dyDescent="0.25">
      <c r="A394" s="64" t="s">
        <v>170</v>
      </c>
      <c r="B394" s="61" t="s">
        <v>168</v>
      </c>
      <c r="C394" s="61" t="s">
        <v>235</v>
      </c>
      <c r="D394" s="61" t="s">
        <v>1617</v>
      </c>
      <c r="E394" s="61" t="s">
        <v>1618</v>
      </c>
      <c r="F394" s="61" t="s">
        <v>1619</v>
      </c>
      <c r="G394" s="62">
        <v>44592</v>
      </c>
      <c r="H394" s="62">
        <v>43862</v>
      </c>
      <c r="I394" s="61" t="s">
        <v>144</v>
      </c>
      <c r="J394" s="61" t="s">
        <v>239</v>
      </c>
      <c r="K394" s="61" t="s">
        <v>926</v>
      </c>
      <c r="L394" s="62">
        <v>43581</v>
      </c>
      <c r="M394" s="62">
        <v>43581</v>
      </c>
      <c r="N394" s="61" t="s">
        <v>261</v>
      </c>
      <c r="O394" s="63">
        <v>1770573.48</v>
      </c>
      <c r="P394" s="63">
        <v>92.7</v>
      </c>
      <c r="Q394" s="63">
        <v>1910003.76</v>
      </c>
      <c r="R394" s="63">
        <v>1528003.01</v>
      </c>
      <c r="S394" s="63">
        <v>139430.28</v>
      </c>
      <c r="T394" s="63">
        <v>1910003.76</v>
      </c>
    </row>
    <row r="395" spans="1:20" ht="180" x14ac:dyDescent="0.25">
      <c r="A395" s="64" t="s">
        <v>170</v>
      </c>
      <c r="B395" s="61" t="s">
        <v>168</v>
      </c>
      <c r="C395" s="61" t="s">
        <v>235</v>
      </c>
      <c r="D395" s="61" t="s">
        <v>1620</v>
      </c>
      <c r="E395" s="61" t="s">
        <v>1621</v>
      </c>
      <c r="F395" s="61" t="s">
        <v>1622</v>
      </c>
      <c r="G395" s="62">
        <v>44469</v>
      </c>
      <c r="H395" s="62">
        <v>43739</v>
      </c>
      <c r="I395" s="61" t="s">
        <v>144</v>
      </c>
      <c r="J395" s="61" t="s">
        <v>239</v>
      </c>
      <c r="K395" s="61" t="s">
        <v>926</v>
      </c>
      <c r="L395" s="62">
        <v>43581</v>
      </c>
      <c r="M395" s="62">
        <v>43581</v>
      </c>
      <c r="N395" s="61" t="s">
        <v>261</v>
      </c>
      <c r="O395" s="63">
        <v>1805908.87</v>
      </c>
      <c r="P395" s="63">
        <v>92.7</v>
      </c>
      <c r="Q395" s="63">
        <v>1948121.76</v>
      </c>
      <c r="R395" s="63">
        <v>1558497.41</v>
      </c>
      <c r="S395" s="63">
        <v>142212.89000000001</v>
      </c>
      <c r="T395" s="63">
        <v>1948121.76</v>
      </c>
    </row>
    <row r="396" spans="1:20" ht="168.75" x14ac:dyDescent="0.25">
      <c r="A396" s="64" t="s">
        <v>170</v>
      </c>
      <c r="B396" s="61" t="s">
        <v>168</v>
      </c>
      <c r="C396" s="61" t="s">
        <v>235</v>
      </c>
      <c r="D396" s="61" t="s">
        <v>1623</v>
      </c>
      <c r="E396" s="61" t="s">
        <v>1624</v>
      </c>
      <c r="F396" s="61" t="s">
        <v>1625</v>
      </c>
      <c r="G396" s="62">
        <v>44742</v>
      </c>
      <c r="H396" s="62">
        <v>43832</v>
      </c>
      <c r="I396" s="61" t="s">
        <v>210</v>
      </c>
      <c r="J396" s="61" t="s">
        <v>239</v>
      </c>
      <c r="K396" s="61" t="s">
        <v>926</v>
      </c>
      <c r="L396" s="62">
        <v>43816</v>
      </c>
      <c r="M396" s="62">
        <v>43816</v>
      </c>
      <c r="N396" s="61" t="s">
        <v>1626</v>
      </c>
      <c r="O396" s="63">
        <v>93385.94</v>
      </c>
      <c r="P396" s="63">
        <v>93</v>
      </c>
      <c r="Q396" s="63">
        <v>100415</v>
      </c>
      <c r="R396" s="63">
        <v>80332</v>
      </c>
      <c r="S396" s="63">
        <v>7029.06</v>
      </c>
      <c r="T396" s="63">
        <v>100415</v>
      </c>
    </row>
    <row r="397" spans="1:20" ht="123.75" x14ac:dyDescent="0.25">
      <c r="A397" s="64" t="s">
        <v>170</v>
      </c>
      <c r="B397" s="61" t="s">
        <v>168</v>
      </c>
      <c r="C397" s="61" t="s">
        <v>235</v>
      </c>
      <c r="D397" s="61" t="s">
        <v>1627</v>
      </c>
      <c r="E397" s="61" t="s">
        <v>1628</v>
      </c>
      <c r="F397" s="61" t="s">
        <v>1629</v>
      </c>
      <c r="G397" s="62">
        <v>44561</v>
      </c>
      <c r="H397" s="62">
        <v>43832</v>
      </c>
      <c r="I397" s="61" t="s">
        <v>210</v>
      </c>
      <c r="J397" s="61" t="s">
        <v>239</v>
      </c>
      <c r="K397" s="61" t="s">
        <v>926</v>
      </c>
      <c r="L397" s="62">
        <v>43817</v>
      </c>
      <c r="M397" s="62">
        <v>43817</v>
      </c>
      <c r="N397" s="61" t="s">
        <v>1630</v>
      </c>
      <c r="O397" s="63">
        <v>410967</v>
      </c>
      <c r="P397" s="63">
        <v>62</v>
      </c>
      <c r="Q397" s="63">
        <v>441900</v>
      </c>
      <c r="R397" s="63">
        <v>353520</v>
      </c>
      <c r="S397" s="63">
        <v>30933</v>
      </c>
      <c r="T397" s="63">
        <v>441900</v>
      </c>
    </row>
    <row r="398" spans="1:20" ht="123.75" x14ac:dyDescent="0.25">
      <c r="A398" s="64" t="s">
        <v>170</v>
      </c>
      <c r="B398" s="61" t="s">
        <v>168</v>
      </c>
      <c r="C398" s="61" t="s">
        <v>235</v>
      </c>
      <c r="D398" s="61" t="s">
        <v>1631</v>
      </c>
      <c r="E398" s="61" t="s">
        <v>1632</v>
      </c>
      <c r="F398" s="61" t="s">
        <v>1633</v>
      </c>
      <c r="G398" s="62">
        <v>44561</v>
      </c>
      <c r="H398" s="62">
        <v>43832</v>
      </c>
      <c r="I398" s="61" t="s">
        <v>210</v>
      </c>
      <c r="J398" s="61" t="s">
        <v>239</v>
      </c>
      <c r="K398" s="61" t="s">
        <v>926</v>
      </c>
      <c r="L398" s="62">
        <v>43817</v>
      </c>
      <c r="M398" s="62">
        <v>43817</v>
      </c>
      <c r="N398" s="61" t="s">
        <v>1630</v>
      </c>
      <c r="O398" s="63">
        <v>410967</v>
      </c>
      <c r="P398" s="63">
        <v>62</v>
      </c>
      <c r="Q398" s="63">
        <v>441900</v>
      </c>
      <c r="R398" s="63">
        <v>353520</v>
      </c>
      <c r="S398" s="63">
        <v>30933</v>
      </c>
      <c r="T398" s="63">
        <v>441900</v>
      </c>
    </row>
    <row r="399" spans="1:20" ht="123.75" x14ac:dyDescent="0.25">
      <c r="A399" s="64" t="s">
        <v>170</v>
      </c>
      <c r="B399" s="61" t="s">
        <v>168</v>
      </c>
      <c r="C399" s="61" t="s">
        <v>235</v>
      </c>
      <c r="D399" s="61" t="s">
        <v>1634</v>
      </c>
      <c r="E399" s="61" t="s">
        <v>1635</v>
      </c>
      <c r="F399" s="61" t="s">
        <v>1636</v>
      </c>
      <c r="G399" s="62">
        <v>44561</v>
      </c>
      <c r="H399" s="62">
        <v>43832</v>
      </c>
      <c r="I399" s="61" t="s">
        <v>210</v>
      </c>
      <c r="J399" s="61" t="s">
        <v>239</v>
      </c>
      <c r="K399" s="61" t="s">
        <v>926</v>
      </c>
      <c r="L399" s="62">
        <v>43817</v>
      </c>
      <c r="M399" s="62">
        <v>43817</v>
      </c>
      <c r="N399" s="61" t="s">
        <v>1630</v>
      </c>
      <c r="O399" s="63">
        <v>410967</v>
      </c>
      <c r="P399" s="63">
        <v>62</v>
      </c>
      <c r="Q399" s="63">
        <v>441900</v>
      </c>
      <c r="R399" s="63">
        <v>353520</v>
      </c>
      <c r="S399" s="63">
        <v>30933</v>
      </c>
      <c r="T399" s="63">
        <v>441900</v>
      </c>
    </row>
    <row r="400" spans="1:20" ht="123.75" x14ac:dyDescent="0.25">
      <c r="A400" s="64" t="s">
        <v>170</v>
      </c>
      <c r="B400" s="61" t="s">
        <v>168</v>
      </c>
      <c r="C400" s="61" t="s">
        <v>235</v>
      </c>
      <c r="D400" s="61" t="s">
        <v>1637</v>
      </c>
      <c r="E400" s="61" t="s">
        <v>1638</v>
      </c>
      <c r="F400" s="61" t="s">
        <v>1639</v>
      </c>
      <c r="G400" s="62">
        <v>44561</v>
      </c>
      <c r="H400" s="62">
        <v>43832</v>
      </c>
      <c r="I400" s="61" t="s">
        <v>210</v>
      </c>
      <c r="J400" s="61" t="s">
        <v>239</v>
      </c>
      <c r="K400" s="61" t="s">
        <v>926</v>
      </c>
      <c r="L400" s="62">
        <v>43817</v>
      </c>
      <c r="M400" s="62">
        <v>43817</v>
      </c>
      <c r="N400" s="61" t="s">
        <v>1630</v>
      </c>
      <c r="O400" s="63">
        <v>410967</v>
      </c>
      <c r="P400" s="63">
        <v>62</v>
      </c>
      <c r="Q400" s="63">
        <v>441900</v>
      </c>
      <c r="R400" s="63">
        <v>353520</v>
      </c>
      <c r="S400" s="63">
        <v>30933</v>
      </c>
      <c r="T400" s="63">
        <v>441900</v>
      </c>
    </row>
    <row r="401" spans="1:20" ht="123.75" x14ac:dyDescent="0.25">
      <c r="A401" s="64" t="s">
        <v>170</v>
      </c>
      <c r="B401" s="61" t="s">
        <v>168</v>
      </c>
      <c r="C401" s="61" t="s">
        <v>235</v>
      </c>
      <c r="D401" s="61" t="s">
        <v>1640</v>
      </c>
      <c r="E401" s="61" t="s">
        <v>1641</v>
      </c>
      <c r="F401" s="61" t="s">
        <v>1642</v>
      </c>
      <c r="G401" s="62">
        <v>44561</v>
      </c>
      <c r="H401" s="62">
        <v>43832</v>
      </c>
      <c r="I401" s="61" t="s">
        <v>210</v>
      </c>
      <c r="J401" s="61" t="s">
        <v>239</v>
      </c>
      <c r="K401" s="61" t="s">
        <v>926</v>
      </c>
      <c r="L401" s="62">
        <v>43817</v>
      </c>
      <c r="M401" s="62">
        <v>43817</v>
      </c>
      <c r="N401" s="61" t="s">
        <v>1055</v>
      </c>
      <c r="O401" s="63">
        <v>410967</v>
      </c>
      <c r="P401" s="63">
        <v>62</v>
      </c>
      <c r="Q401" s="63">
        <v>441900</v>
      </c>
      <c r="R401" s="63">
        <v>353520</v>
      </c>
      <c r="S401" s="63">
        <v>30933</v>
      </c>
      <c r="T401" s="63">
        <v>441900</v>
      </c>
    </row>
    <row r="402" spans="1:20" ht="123.75" x14ac:dyDescent="0.25">
      <c r="A402" s="64" t="s">
        <v>170</v>
      </c>
      <c r="B402" s="61" t="s">
        <v>168</v>
      </c>
      <c r="C402" s="61" t="s">
        <v>235</v>
      </c>
      <c r="D402" s="61" t="s">
        <v>1643</v>
      </c>
      <c r="E402" s="61" t="s">
        <v>1644</v>
      </c>
      <c r="F402" s="61" t="s">
        <v>1645</v>
      </c>
      <c r="G402" s="62">
        <v>44561</v>
      </c>
      <c r="H402" s="62">
        <v>43832</v>
      </c>
      <c r="I402" s="61" t="s">
        <v>210</v>
      </c>
      <c r="J402" s="61" t="s">
        <v>239</v>
      </c>
      <c r="K402" s="61" t="s">
        <v>926</v>
      </c>
      <c r="L402" s="62">
        <v>43817</v>
      </c>
      <c r="M402" s="62">
        <v>43817</v>
      </c>
      <c r="N402" s="61" t="s">
        <v>1630</v>
      </c>
      <c r="O402" s="63">
        <v>410967</v>
      </c>
      <c r="P402" s="63">
        <v>62</v>
      </c>
      <c r="Q402" s="63">
        <v>441900</v>
      </c>
      <c r="R402" s="63">
        <v>353520</v>
      </c>
      <c r="S402" s="63">
        <v>30933</v>
      </c>
      <c r="T402" s="63">
        <v>441900</v>
      </c>
    </row>
    <row r="403" spans="1:20" ht="123.75" x14ac:dyDescent="0.25">
      <c r="A403" s="64" t="s">
        <v>170</v>
      </c>
      <c r="B403" s="61" t="s">
        <v>168</v>
      </c>
      <c r="C403" s="61" t="s">
        <v>235</v>
      </c>
      <c r="D403" s="61" t="s">
        <v>1646</v>
      </c>
      <c r="E403" s="61" t="s">
        <v>1647</v>
      </c>
      <c r="F403" s="61" t="s">
        <v>1648</v>
      </c>
      <c r="G403" s="62">
        <v>44561</v>
      </c>
      <c r="H403" s="62">
        <v>43832</v>
      </c>
      <c r="I403" s="61" t="s">
        <v>210</v>
      </c>
      <c r="J403" s="61" t="s">
        <v>239</v>
      </c>
      <c r="K403" s="61" t="s">
        <v>926</v>
      </c>
      <c r="L403" s="62">
        <v>43817</v>
      </c>
      <c r="M403" s="62">
        <v>43817</v>
      </c>
      <c r="N403" s="61" t="s">
        <v>1630</v>
      </c>
      <c r="O403" s="63">
        <v>410967</v>
      </c>
      <c r="P403" s="63">
        <v>62</v>
      </c>
      <c r="Q403" s="63">
        <v>441900</v>
      </c>
      <c r="R403" s="63">
        <v>353520</v>
      </c>
      <c r="S403" s="63">
        <v>30933</v>
      </c>
      <c r="T403" s="63">
        <v>441900</v>
      </c>
    </row>
    <row r="404" spans="1:20" ht="123.75" x14ac:dyDescent="0.25">
      <c r="A404" s="64" t="s">
        <v>170</v>
      </c>
      <c r="B404" s="61" t="s">
        <v>168</v>
      </c>
      <c r="C404" s="61" t="s">
        <v>235</v>
      </c>
      <c r="D404" s="61" t="s">
        <v>1649</v>
      </c>
      <c r="E404" s="61" t="s">
        <v>1650</v>
      </c>
      <c r="F404" s="61" t="s">
        <v>1651</v>
      </c>
      <c r="G404" s="62">
        <v>44561</v>
      </c>
      <c r="H404" s="62">
        <v>43832</v>
      </c>
      <c r="I404" s="61" t="s">
        <v>210</v>
      </c>
      <c r="J404" s="61" t="s">
        <v>239</v>
      </c>
      <c r="K404" s="61" t="s">
        <v>926</v>
      </c>
      <c r="L404" s="62">
        <v>43817</v>
      </c>
      <c r="M404" s="62">
        <v>43817</v>
      </c>
      <c r="N404" s="61" t="s">
        <v>1630</v>
      </c>
      <c r="O404" s="63">
        <v>410967</v>
      </c>
      <c r="P404" s="63">
        <v>62</v>
      </c>
      <c r="Q404" s="63">
        <v>441900</v>
      </c>
      <c r="R404" s="63">
        <v>353520</v>
      </c>
      <c r="S404" s="63">
        <v>30933</v>
      </c>
      <c r="T404" s="63">
        <v>441900</v>
      </c>
    </row>
    <row r="405" spans="1:20" ht="123.75" x14ac:dyDescent="0.25">
      <c r="A405" s="64" t="s">
        <v>170</v>
      </c>
      <c r="B405" s="61" t="s">
        <v>168</v>
      </c>
      <c r="C405" s="61" t="s">
        <v>235</v>
      </c>
      <c r="D405" s="61" t="s">
        <v>1652</v>
      </c>
      <c r="E405" s="61" t="s">
        <v>1653</v>
      </c>
      <c r="F405" s="61" t="s">
        <v>1654</v>
      </c>
      <c r="G405" s="62">
        <v>44561</v>
      </c>
      <c r="H405" s="62">
        <v>43832</v>
      </c>
      <c r="I405" s="61" t="s">
        <v>210</v>
      </c>
      <c r="J405" s="61" t="s">
        <v>239</v>
      </c>
      <c r="K405" s="61" t="s">
        <v>926</v>
      </c>
      <c r="L405" s="62">
        <v>43817</v>
      </c>
      <c r="M405" s="62">
        <v>43817</v>
      </c>
      <c r="N405" s="61" t="s">
        <v>1630</v>
      </c>
      <c r="O405" s="63">
        <v>410967</v>
      </c>
      <c r="P405" s="63">
        <v>62</v>
      </c>
      <c r="Q405" s="63">
        <v>441900</v>
      </c>
      <c r="R405" s="63">
        <v>353520</v>
      </c>
      <c r="S405" s="63">
        <v>30933</v>
      </c>
      <c r="T405" s="63">
        <v>441900</v>
      </c>
    </row>
    <row r="406" spans="1:20" ht="123.75" x14ac:dyDescent="0.25">
      <c r="A406" s="64" t="s">
        <v>170</v>
      </c>
      <c r="B406" s="61" t="s">
        <v>168</v>
      </c>
      <c r="C406" s="61" t="s">
        <v>235</v>
      </c>
      <c r="D406" s="61" t="s">
        <v>1655</v>
      </c>
      <c r="E406" s="61" t="s">
        <v>1656</v>
      </c>
      <c r="F406" s="61" t="s">
        <v>1657</v>
      </c>
      <c r="G406" s="62">
        <v>44561</v>
      </c>
      <c r="H406" s="62">
        <v>43832</v>
      </c>
      <c r="I406" s="61" t="s">
        <v>210</v>
      </c>
      <c r="J406" s="61" t="s">
        <v>239</v>
      </c>
      <c r="K406" s="61" t="s">
        <v>926</v>
      </c>
      <c r="L406" s="62">
        <v>43817</v>
      </c>
      <c r="M406" s="62">
        <v>43817</v>
      </c>
      <c r="N406" s="61" t="s">
        <v>1630</v>
      </c>
      <c r="O406" s="63">
        <v>410967</v>
      </c>
      <c r="P406" s="63">
        <v>62</v>
      </c>
      <c r="Q406" s="63">
        <v>441900</v>
      </c>
      <c r="R406" s="63">
        <v>353520</v>
      </c>
      <c r="S406" s="63">
        <v>30933</v>
      </c>
      <c r="T406" s="63">
        <v>441900</v>
      </c>
    </row>
    <row r="407" spans="1:20" ht="135" x14ac:dyDescent="0.25">
      <c r="A407" s="64" t="s">
        <v>170</v>
      </c>
      <c r="B407" s="61" t="s">
        <v>168</v>
      </c>
      <c r="C407" s="61" t="s">
        <v>235</v>
      </c>
      <c r="D407" s="61" t="s">
        <v>1658</v>
      </c>
      <c r="E407" s="61" t="s">
        <v>1659</v>
      </c>
      <c r="F407" s="61" t="s">
        <v>1660</v>
      </c>
      <c r="G407" s="62">
        <v>44561</v>
      </c>
      <c r="H407" s="62">
        <v>43832</v>
      </c>
      <c r="I407" s="61" t="s">
        <v>210</v>
      </c>
      <c r="J407" s="61" t="s">
        <v>239</v>
      </c>
      <c r="K407" s="61" t="s">
        <v>926</v>
      </c>
      <c r="L407" s="62">
        <v>43817</v>
      </c>
      <c r="M407" s="62">
        <v>43817</v>
      </c>
      <c r="N407" s="61" t="s">
        <v>1105</v>
      </c>
      <c r="O407" s="63">
        <v>411978.37</v>
      </c>
      <c r="P407" s="63">
        <v>93</v>
      </c>
      <c r="Q407" s="63">
        <v>442987.5</v>
      </c>
      <c r="R407" s="63">
        <v>354390</v>
      </c>
      <c r="S407" s="63">
        <v>31009.13</v>
      </c>
      <c r="T407" s="63">
        <v>442987.5</v>
      </c>
    </row>
    <row r="408" spans="1:20" ht="135" x14ac:dyDescent="0.25">
      <c r="A408" s="64" t="s">
        <v>170</v>
      </c>
      <c r="B408" s="61" t="s">
        <v>168</v>
      </c>
      <c r="C408" s="61" t="s">
        <v>235</v>
      </c>
      <c r="D408" s="61" t="s">
        <v>1661</v>
      </c>
      <c r="E408" s="61" t="s">
        <v>1662</v>
      </c>
      <c r="F408" s="61" t="s">
        <v>1663</v>
      </c>
      <c r="G408" s="62">
        <v>44561</v>
      </c>
      <c r="H408" s="62">
        <v>43832</v>
      </c>
      <c r="I408" s="61" t="s">
        <v>210</v>
      </c>
      <c r="J408" s="61" t="s">
        <v>239</v>
      </c>
      <c r="K408" s="61" t="s">
        <v>926</v>
      </c>
      <c r="L408" s="62">
        <v>43817</v>
      </c>
      <c r="M408" s="62">
        <v>43817</v>
      </c>
      <c r="N408" s="61" t="s">
        <v>1105</v>
      </c>
      <c r="O408" s="63">
        <v>411978.37</v>
      </c>
      <c r="P408" s="63">
        <v>93</v>
      </c>
      <c r="Q408" s="63">
        <v>442987.5</v>
      </c>
      <c r="R408" s="63">
        <v>354390</v>
      </c>
      <c r="S408" s="63">
        <v>31009.13</v>
      </c>
      <c r="T408" s="63">
        <v>442987.5</v>
      </c>
    </row>
    <row r="409" spans="1:20" ht="135" x14ac:dyDescent="0.25">
      <c r="A409" s="64" t="s">
        <v>170</v>
      </c>
      <c r="B409" s="61" t="s">
        <v>168</v>
      </c>
      <c r="C409" s="61" t="s">
        <v>235</v>
      </c>
      <c r="D409" s="61" t="s">
        <v>1664</v>
      </c>
      <c r="E409" s="61" t="s">
        <v>1665</v>
      </c>
      <c r="F409" s="61" t="s">
        <v>1666</v>
      </c>
      <c r="G409" s="62">
        <v>44926</v>
      </c>
      <c r="H409" s="62">
        <v>43831</v>
      </c>
      <c r="I409" s="61" t="s">
        <v>210</v>
      </c>
      <c r="J409" s="61" t="s">
        <v>239</v>
      </c>
      <c r="K409" s="61" t="s">
        <v>926</v>
      </c>
      <c r="L409" s="62">
        <v>43801</v>
      </c>
      <c r="M409" s="62">
        <v>43801</v>
      </c>
      <c r="N409" s="61" t="s">
        <v>869</v>
      </c>
      <c r="O409" s="63">
        <v>331161.36</v>
      </c>
      <c r="P409" s="63">
        <v>93</v>
      </c>
      <c r="Q409" s="63">
        <v>356087.5</v>
      </c>
      <c r="R409" s="63">
        <v>284870</v>
      </c>
      <c r="S409" s="63">
        <v>24926.14</v>
      </c>
      <c r="T409" s="63">
        <v>356087.5</v>
      </c>
    </row>
    <row r="410" spans="1:20" ht="135" x14ac:dyDescent="0.25">
      <c r="A410" s="64" t="s">
        <v>170</v>
      </c>
      <c r="B410" s="61" t="s">
        <v>168</v>
      </c>
      <c r="C410" s="61" t="s">
        <v>235</v>
      </c>
      <c r="D410" s="61" t="s">
        <v>1667</v>
      </c>
      <c r="E410" s="61" t="s">
        <v>1668</v>
      </c>
      <c r="F410" s="61" t="s">
        <v>1669</v>
      </c>
      <c r="G410" s="62">
        <v>44561</v>
      </c>
      <c r="H410" s="62">
        <v>43832</v>
      </c>
      <c r="I410" s="61" t="s">
        <v>210</v>
      </c>
      <c r="J410" s="61" t="s">
        <v>239</v>
      </c>
      <c r="K410" s="61" t="s">
        <v>926</v>
      </c>
      <c r="L410" s="62">
        <v>43817</v>
      </c>
      <c r="M410" s="62">
        <v>43817</v>
      </c>
      <c r="N410" s="61" t="s">
        <v>1105</v>
      </c>
      <c r="O410" s="63">
        <v>411978.37</v>
      </c>
      <c r="P410" s="63">
        <v>62</v>
      </c>
      <c r="Q410" s="63">
        <v>442987.5</v>
      </c>
      <c r="R410" s="63">
        <v>354390</v>
      </c>
      <c r="S410" s="63">
        <v>31009.13</v>
      </c>
      <c r="T410" s="63">
        <v>442987.5</v>
      </c>
    </row>
    <row r="411" spans="1:20" ht="135" x14ac:dyDescent="0.25">
      <c r="A411" s="64" t="s">
        <v>170</v>
      </c>
      <c r="B411" s="61" t="s">
        <v>168</v>
      </c>
      <c r="C411" s="61" t="s">
        <v>235</v>
      </c>
      <c r="D411" s="61" t="s">
        <v>1670</v>
      </c>
      <c r="E411" s="61" t="s">
        <v>1671</v>
      </c>
      <c r="F411" s="61" t="s">
        <v>1672</v>
      </c>
      <c r="G411" s="62">
        <v>44561</v>
      </c>
      <c r="H411" s="62">
        <v>43832</v>
      </c>
      <c r="I411" s="61" t="s">
        <v>210</v>
      </c>
      <c r="J411" s="61" t="s">
        <v>239</v>
      </c>
      <c r="K411" s="61" t="s">
        <v>926</v>
      </c>
      <c r="L411" s="62">
        <v>43817</v>
      </c>
      <c r="M411" s="62">
        <v>43817</v>
      </c>
      <c r="N411" s="61" t="s">
        <v>1105</v>
      </c>
      <c r="O411" s="63">
        <v>411978.37</v>
      </c>
      <c r="P411" s="63">
        <v>62</v>
      </c>
      <c r="Q411" s="63">
        <v>442987.5</v>
      </c>
      <c r="R411" s="63">
        <v>354390</v>
      </c>
      <c r="S411" s="63">
        <v>31009.13</v>
      </c>
      <c r="T411" s="63">
        <v>442987.5</v>
      </c>
    </row>
    <row r="412" spans="1:20" ht="168.75" x14ac:dyDescent="0.25">
      <c r="A412" s="64" t="s">
        <v>170</v>
      </c>
      <c r="B412" s="61" t="s">
        <v>168</v>
      </c>
      <c r="C412" s="61" t="s">
        <v>235</v>
      </c>
      <c r="D412" s="61" t="s">
        <v>1673</v>
      </c>
      <c r="E412" s="61" t="s">
        <v>1674</v>
      </c>
      <c r="F412" s="61" t="s">
        <v>1675</v>
      </c>
      <c r="G412" s="62">
        <v>44196</v>
      </c>
      <c r="H412" s="62">
        <v>43831</v>
      </c>
      <c r="I412" s="61" t="s">
        <v>210</v>
      </c>
      <c r="J412" s="61" t="s">
        <v>239</v>
      </c>
      <c r="K412" s="61" t="s">
        <v>926</v>
      </c>
      <c r="L412" s="62">
        <v>43811</v>
      </c>
      <c r="M412" s="62">
        <v>43811</v>
      </c>
      <c r="N412" s="61" t="s">
        <v>1463</v>
      </c>
      <c r="O412" s="63">
        <v>421877</v>
      </c>
      <c r="P412" s="63">
        <v>92.85</v>
      </c>
      <c r="Q412" s="63">
        <v>454377</v>
      </c>
      <c r="R412" s="63">
        <v>363501.6</v>
      </c>
      <c r="S412" s="63">
        <v>32500</v>
      </c>
      <c r="T412" s="63">
        <v>454377</v>
      </c>
    </row>
    <row r="413" spans="1:20" ht="157.5" x14ac:dyDescent="0.25">
      <c r="A413" s="64" t="s">
        <v>170</v>
      </c>
      <c r="B413" s="61" t="s">
        <v>168</v>
      </c>
      <c r="C413" s="61" t="s">
        <v>235</v>
      </c>
      <c r="D413" s="61" t="s">
        <v>1676</v>
      </c>
      <c r="E413" s="61" t="s">
        <v>1677</v>
      </c>
      <c r="F413" s="61" t="s">
        <v>1678</v>
      </c>
      <c r="G413" s="62">
        <v>44561</v>
      </c>
      <c r="H413" s="62">
        <v>43831</v>
      </c>
      <c r="I413" s="61" t="s">
        <v>210</v>
      </c>
      <c r="J413" s="61" t="s">
        <v>239</v>
      </c>
      <c r="K413" s="61" t="s">
        <v>926</v>
      </c>
      <c r="L413" s="62">
        <v>43805</v>
      </c>
      <c r="M413" s="62">
        <v>43805</v>
      </c>
      <c r="N413" s="61" t="s">
        <v>1679</v>
      </c>
      <c r="O413" s="63">
        <v>905529.37</v>
      </c>
      <c r="P413" s="63">
        <v>46.5</v>
      </c>
      <c r="Q413" s="63">
        <v>973687.5</v>
      </c>
      <c r="R413" s="63">
        <v>778950</v>
      </c>
      <c r="S413" s="63">
        <v>68158.13</v>
      </c>
      <c r="T413" s="63">
        <v>973687.5</v>
      </c>
    </row>
    <row r="414" spans="1:20" ht="168.75" x14ac:dyDescent="0.25">
      <c r="A414" s="64" t="s">
        <v>170</v>
      </c>
      <c r="B414" s="61" t="s">
        <v>168</v>
      </c>
      <c r="C414" s="61" t="s">
        <v>235</v>
      </c>
      <c r="D414" s="61" t="s">
        <v>1680</v>
      </c>
      <c r="E414" s="61" t="s">
        <v>1681</v>
      </c>
      <c r="F414" s="61" t="s">
        <v>1682</v>
      </c>
      <c r="G414" s="62">
        <v>44561</v>
      </c>
      <c r="H414" s="62">
        <v>43831</v>
      </c>
      <c r="I414" s="61" t="s">
        <v>210</v>
      </c>
      <c r="J414" s="61" t="s">
        <v>239</v>
      </c>
      <c r="K414" s="61" t="s">
        <v>926</v>
      </c>
      <c r="L414" s="62">
        <v>43805</v>
      </c>
      <c r="M414" s="62">
        <v>43805</v>
      </c>
      <c r="N414" s="61" t="s">
        <v>1679</v>
      </c>
      <c r="O414" s="63">
        <v>905529.37</v>
      </c>
      <c r="P414" s="63">
        <v>46.5</v>
      </c>
      <c r="Q414" s="63">
        <v>973687.5</v>
      </c>
      <c r="R414" s="63">
        <v>778950</v>
      </c>
      <c r="S414" s="63">
        <v>68158.13</v>
      </c>
      <c r="T414" s="63">
        <v>973687.5</v>
      </c>
    </row>
    <row r="415" spans="1:20" ht="135" x14ac:dyDescent="0.25">
      <c r="A415" s="64" t="s">
        <v>170</v>
      </c>
      <c r="B415" s="61" t="s">
        <v>168</v>
      </c>
      <c r="C415" s="61" t="s">
        <v>235</v>
      </c>
      <c r="D415" s="61" t="s">
        <v>1683</v>
      </c>
      <c r="E415" s="61" t="s">
        <v>1684</v>
      </c>
      <c r="F415" s="61" t="s">
        <v>1685</v>
      </c>
      <c r="G415" s="62">
        <v>44926</v>
      </c>
      <c r="H415" s="62">
        <v>43831</v>
      </c>
      <c r="I415" s="61" t="s">
        <v>210</v>
      </c>
      <c r="J415" s="61" t="s">
        <v>239</v>
      </c>
      <c r="K415" s="61" t="s">
        <v>926</v>
      </c>
      <c r="L415" s="62">
        <v>43822</v>
      </c>
      <c r="M415" s="62">
        <v>43822</v>
      </c>
      <c r="N415" s="61" t="s">
        <v>1595</v>
      </c>
      <c r="O415" s="63">
        <v>390315.18</v>
      </c>
      <c r="P415" s="63">
        <v>93</v>
      </c>
      <c r="Q415" s="63">
        <v>419693.75</v>
      </c>
      <c r="R415" s="63">
        <v>335755</v>
      </c>
      <c r="S415" s="63">
        <v>29378.57</v>
      </c>
      <c r="T415" s="63">
        <v>419693.75</v>
      </c>
    </row>
    <row r="416" spans="1:20" ht="146.25" x14ac:dyDescent="0.25">
      <c r="A416" s="65" t="s">
        <v>170</v>
      </c>
      <c r="B416" s="66" t="s">
        <v>168</v>
      </c>
      <c r="C416" s="66" t="s">
        <v>235</v>
      </c>
      <c r="D416" s="66" t="s">
        <v>1686</v>
      </c>
      <c r="E416" s="66" t="s">
        <v>1687</v>
      </c>
      <c r="F416" s="66" t="s">
        <v>1688</v>
      </c>
      <c r="G416" s="67">
        <v>44926</v>
      </c>
      <c r="H416" s="67">
        <v>43831</v>
      </c>
      <c r="I416" s="66" t="s">
        <v>210</v>
      </c>
      <c r="J416" s="66" t="s">
        <v>239</v>
      </c>
      <c r="K416" s="66" t="s">
        <v>926</v>
      </c>
      <c r="L416" s="67">
        <v>43804</v>
      </c>
      <c r="M416" s="67">
        <v>43804</v>
      </c>
      <c r="N416" s="66" t="s">
        <v>1689</v>
      </c>
      <c r="O416" s="68">
        <v>351317.95</v>
      </c>
      <c r="P416" s="68">
        <v>93</v>
      </c>
      <c r="Q416" s="68">
        <v>377761.25</v>
      </c>
      <c r="R416" s="68">
        <v>302209</v>
      </c>
      <c r="S416" s="68">
        <v>26443.3</v>
      </c>
      <c r="T416" s="68">
        <v>377761.25</v>
      </c>
    </row>
    <row r="417" spans="1:20" x14ac:dyDescent="0.25">
      <c r="A417" s="76"/>
      <c r="B417" s="77"/>
      <c r="C417" s="77"/>
      <c r="D417" s="77"/>
      <c r="E417" s="77"/>
      <c r="F417" s="77"/>
      <c r="G417" s="78"/>
      <c r="H417" s="78"/>
      <c r="I417" s="77"/>
      <c r="J417" s="77"/>
      <c r="K417" s="77"/>
      <c r="L417" s="78"/>
      <c r="M417" s="78"/>
      <c r="N417" s="77"/>
      <c r="O417" s="79">
        <f>SUBTOTAL(109,Tab_Kontraktacja[Dofinansowanie])</f>
        <v>224821288.01000011</v>
      </c>
      <c r="P417" s="79"/>
      <c r="Q417" s="79"/>
      <c r="R417" s="79">
        <f>SUBTOTAL(109,Tab_Kontraktacja[Wkład UE])</f>
        <v>193888479.14999995</v>
      </c>
      <c r="S417" s="79"/>
      <c r="T417" s="79"/>
    </row>
    <row r="418" spans="1:20" x14ac:dyDescent="0.25">
      <c r="O418" s="75"/>
      <c r="P418" s="75"/>
      <c r="Q418" s="75"/>
      <c r="R418" s="75"/>
      <c r="S418" s="75"/>
      <c r="T418" s="75"/>
    </row>
    <row r="419" spans="1:20" x14ac:dyDescent="0.25">
      <c r="O419" s="75">
        <f>Tab_Kontraktacja[[#Totals],[Dofinansowanie]]-Tab_Kontraktacja[[#Totals],[Wkład UE]]</f>
        <v>30932808.860000163</v>
      </c>
      <c r="P419" s="75"/>
      <c r="Q419" s="75"/>
      <c r="R419" s="75"/>
      <c r="S419" s="75"/>
      <c r="T419" s="75"/>
    </row>
    <row r="420" spans="1:20" x14ac:dyDescent="0.25">
      <c r="O420" s="80">
        <f>O419/Tab_Kontraktacja[[#Totals],[Dofinansowanie]]</f>
        <v>0.13758843361231995</v>
      </c>
      <c r="P420" s="75"/>
      <c r="Q420" s="75"/>
      <c r="R420" s="75"/>
      <c r="S420" s="75"/>
      <c r="T420" s="75"/>
    </row>
    <row r="421" spans="1:20" x14ac:dyDescent="0.25">
      <c r="O421" s="75"/>
      <c r="P421" s="75"/>
      <c r="Q421" s="75"/>
      <c r="R421" s="75"/>
      <c r="S421" s="75"/>
      <c r="T421" s="75"/>
    </row>
    <row r="422" spans="1:20" x14ac:dyDescent="0.25">
      <c r="O422" s="75"/>
      <c r="P422" s="75"/>
      <c r="Q422" s="75"/>
      <c r="R422" s="75"/>
      <c r="S422" s="75"/>
      <c r="T422" s="75"/>
    </row>
    <row r="423" spans="1:20" x14ac:dyDescent="0.25">
      <c r="O423" s="75"/>
      <c r="P423" s="75"/>
      <c r="Q423" s="75"/>
      <c r="R423" s="75"/>
      <c r="S423" s="75"/>
      <c r="T423" s="75"/>
    </row>
    <row r="424" spans="1:20" x14ac:dyDescent="0.25">
      <c r="O424" s="75"/>
      <c r="P424" s="75"/>
      <c r="Q424" s="75"/>
      <c r="R424" s="75"/>
      <c r="S424" s="75"/>
      <c r="T424" s="75"/>
    </row>
    <row r="425" spans="1:20" x14ac:dyDescent="0.25">
      <c r="O425" s="75"/>
      <c r="P425" s="75"/>
      <c r="Q425" s="75"/>
      <c r="R425" s="75"/>
      <c r="S425" s="75"/>
      <c r="T425" s="75"/>
    </row>
    <row r="426" spans="1:20" x14ac:dyDescent="0.25">
      <c r="O426" s="75"/>
      <c r="P426" s="75"/>
      <c r="Q426" s="75"/>
      <c r="R426" s="75"/>
      <c r="S426" s="75"/>
      <c r="T426" s="75"/>
    </row>
    <row r="427" spans="1:20" x14ac:dyDescent="0.25">
      <c r="O427" s="75"/>
      <c r="P427" s="75"/>
      <c r="Q427" s="75"/>
      <c r="R427" s="75"/>
      <c r="S427" s="75"/>
      <c r="T427" s="75"/>
    </row>
    <row r="428" spans="1:20" x14ac:dyDescent="0.25">
      <c r="O428" s="75"/>
      <c r="P428" s="75"/>
      <c r="Q428" s="75"/>
      <c r="R428" s="75"/>
      <c r="S428" s="75"/>
      <c r="T428" s="75"/>
    </row>
    <row r="429" spans="1:20" x14ac:dyDescent="0.25">
      <c r="O429" s="75"/>
      <c r="P429" s="75"/>
      <c r="Q429" s="75"/>
      <c r="R429" s="75"/>
      <c r="S429" s="75"/>
      <c r="T429" s="75"/>
    </row>
    <row r="430" spans="1:20" x14ac:dyDescent="0.25">
      <c r="O430" s="75"/>
      <c r="P430" s="75"/>
      <c r="Q430" s="75"/>
      <c r="R430" s="75"/>
      <c r="S430" s="75"/>
      <c r="T430" s="75"/>
    </row>
    <row r="431" spans="1:20" x14ac:dyDescent="0.25">
      <c r="O431" s="75"/>
      <c r="P431" s="75"/>
      <c r="Q431" s="75"/>
      <c r="R431" s="75"/>
      <c r="S431" s="75"/>
      <c r="T431" s="75"/>
    </row>
    <row r="432" spans="1:20" x14ac:dyDescent="0.25">
      <c r="O432" s="75"/>
      <c r="P432" s="75"/>
      <c r="Q432" s="75"/>
      <c r="R432" s="75"/>
      <c r="S432" s="75"/>
      <c r="T432" s="75"/>
    </row>
    <row r="433" spans="15:20" x14ac:dyDescent="0.25">
      <c r="O433" s="75"/>
      <c r="P433" s="75"/>
      <c r="Q433" s="75"/>
      <c r="R433" s="75"/>
      <c r="S433" s="75"/>
      <c r="T433" s="75"/>
    </row>
    <row r="434" spans="15:20" x14ac:dyDescent="0.25">
      <c r="O434" s="75"/>
      <c r="P434" s="75"/>
      <c r="Q434" s="75"/>
      <c r="R434" s="75"/>
      <c r="S434" s="75"/>
      <c r="T434" s="75"/>
    </row>
    <row r="435" spans="15:20" x14ac:dyDescent="0.25">
      <c r="O435" s="75"/>
      <c r="P435" s="75"/>
      <c r="Q435" s="75"/>
      <c r="R435" s="75"/>
      <c r="S435" s="75"/>
      <c r="T435" s="75"/>
    </row>
    <row r="436" spans="15:20" x14ac:dyDescent="0.25">
      <c r="O436" s="75"/>
      <c r="P436" s="75"/>
      <c r="Q436" s="75"/>
      <c r="R436" s="75"/>
      <c r="S436" s="75"/>
      <c r="T436" s="75"/>
    </row>
    <row r="437" spans="15:20" x14ac:dyDescent="0.25">
      <c r="O437" s="75"/>
      <c r="P437" s="75"/>
      <c r="Q437" s="75"/>
      <c r="R437" s="75"/>
      <c r="S437" s="75"/>
      <c r="T437" s="75"/>
    </row>
    <row r="438" spans="15:20" x14ac:dyDescent="0.25">
      <c r="O438" s="75"/>
      <c r="P438" s="75"/>
      <c r="Q438" s="75"/>
      <c r="R438" s="75"/>
      <c r="S438" s="75"/>
      <c r="T438" s="75"/>
    </row>
    <row r="439" spans="15:20" x14ac:dyDescent="0.25">
      <c r="O439" s="75"/>
      <c r="P439" s="75"/>
      <c r="Q439" s="75"/>
      <c r="R439" s="75"/>
      <c r="S439" s="75"/>
      <c r="T439" s="75"/>
    </row>
    <row r="440" spans="15:20" x14ac:dyDescent="0.25">
      <c r="O440" s="75"/>
      <c r="P440" s="75"/>
      <c r="Q440" s="75"/>
      <c r="R440" s="75"/>
      <c r="S440" s="75"/>
      <c r="T440" s="75"/>
    </row>
    <row r="441" spans="15:20" x14ac:dyDescent="0.25">
      <c r="O441" s="75"/>
      <c r="P441" s="75"/>
      <c r="Q441" s="75"/>
      <c r="R441" s="75"/>
      <c r="S441" s="75"/>
      <c r="T441" s="75"/>
    </row>
    <row r="442" spans="15:20" x14ac:dyDescent="0.25">
      <c r="O442" s="75"/>
      <c r="P442" s="75"/>
      <c r="Q442" s="75"/>
      <c r="R442" s="75"/>
      <c r="S442" s="75"/>
      <c r="T442" s="75"/>
    </row>
    <row r="443" spans="15:20" x14ac:dyDescent="0.25">
      <c r="O443" s="75"/>
      <c r="P443" s="75"/>
      <c r="Q443" s="75"/>
      <c r="R443" s="75"/>
      <c r="S443" s="75"/>
      <c r="T443" s="75"/>
    </row>
    <row r="444" spans="15:20" x14ac:dyDescent="0.25">
      <c r="O444" s="75"/>
      <c r="P444" s="75"/>
      <c r="Q444" s="75"/>
      <c r="R444" s="75"/>
      <c r="S444" s="75"/>
      <c r="T444" s="75"/>
    </row>
    <row r="445" spans="15:20" x14ac:dyDescent="0.25">
      <c r="O445" s="75"/>
      <c r="P445" s="75"/>
      <c r="Q445" s="75"/>
      <c r="R445" s="75"/>
      <c r="S445" s="75"/>
      <c r="T445" s="75"/>
    </row>
    <row r="446" spans="15:20" x14ac:dyDescent="0.25">
      <c r="O446" s="75"/>
      <c r="P446" s="75"/>
      <c r="Q446" s="75"/>
      <c r="R446" s="75"/>
      <c r="S446" s="75"/>
      <c r="T446" s="75"/>
    </row>
    <row r="447" spans="15:20" x14ac:dyDescent="0.25">
      <c r="O447" s="75"/>
      <c r="P447" s="75"/>
      <c r="Q447" s="75"/>
      <c r="R447" s="75"/>
      <c r="S447" s="75"/>
      <c r="T447" s="75"/>
    </row>
    <row r="448" spans="15:20" x14ac:dyDescent="0.25">
      <c r="O448" s="75"/>
      <c r="P448" s="75"/>
      <c r="Q448" s="75"/>
      <c r="R448" s="75"/>
      <c r="S448" s="75"/>
      <c r="T448" s="75"/>
    </row>
    <row r="449" spans="15:20" x14ac:dyDescent="0.25">
      <c r="O449" s="75"/>
      <c r="P449" s="75"/>
      <c r="Q449" s="75"/>
      <c r="R449" s="75"/>
      <c r="S449" s="75"/>
      <c r="T449" s="75"/>
    </row>
    <row r="450" spans="15:20" x14ac:dyDescent="0.25">
      <c r="O450" s="75"/>
      <c r="P450" s="75"/>
      <c r="Q450" s="75"/>
      <c r="R450" s="75"/>
      <c r="S450" s="75"/>
      <c r="T450" s="75"/>
    </row>
    <row r="451" spans="15:20" x14ac:dyDescent="0.25">
      <c r="O451" s="75"/>
      <c r="P451" s="75"/>
      <c r="Q451" s="75"/>
      <c r="R451" s="75"/>
      <c r="S451" s="75"/>
      <c r="T451" s="75"/>
    </row>
    <row r="452" spans="15:20" x14ac:dyDescent="0.25">
      <c r="O452" s="75"/>
      <c r="P452" s="75"/>
      <c r="Q452" s="75"/>
      <c r="R452" s="75"/>
      <c r="S452" s="75"/>
      <c r="T452" s="75"/>
    </row>
    <row r="453" spans="15:20" x14ac:dyDescent="0.25">
      <c r="O453" s="75"/>
      <c r="P453" s="75"/>
      <c r="Q453" s="75"/>
      <c r="R453" s="75"/>
      <c r="S453" s="75"/>
      <c r="T453" s="75"/>
    </row>
    <row r="454" spans="15:20" x14ac:dyDescent="0.25">
      <c r="O454" s="75"/>
      <c r="P454" s="75"/>
      <c r="Q454" s="75"/>
      <c r="R454" s="75"/>
      <c r="S454" s="75"/>
      <c r="T454" s="75"/>
    </row>
    <row r="455" spans="15:20" x14ac:dyDescent="0.25">
      <c r="O455" s="75"/>
      <c r="P455" s="75"/>
      <c r="Q455" s="75"/>
      <c r="R455" s="75"/>
      <c r="S455" s="75"/>
      <c r="T455" s="75"/>
    </row>
    <row r="456" spans="15:20" x14ac:dyDescent="0.25">
      <c r="O456" s="75"/>
      <c r="P456" s="75"/>
      <c r="Q456" s="75"/>
      <c r="R456" s="75"/>
      <c r="S456" s="75"/>
      <c r="T456" s="75"/>
    </row>
    <row r="457" spans="15:20" x14ac:dyDescent="0.25">
      <c r="O457" s="75"/>
      <c r="P457" s="75"/>
      <c r="Q457" s="75"/>
      <c r="R457" s="75"/>
      <c r="S457" s="75"/>
      <c r="T457" s="75"/>
    </row>
    <row r="458" spans="15:20" x14ac:dyDescent="0.25">
      <c r="O458" s="75"/>
      <c r="P458" s="75"/>
      <c r="Q458" s="75"/>
      <c r="R458" s="75"/>
      <c r="S458" s="75"/>
      <c r="T458" s="75"/>
    </row>
    <row r="459" spans="15:20" x14ac:dyDescent="0.25">
      <c r="O459" s="75"/>
      <c r="P459" s="75"/>
      <c r="Q459" s="75"/>
      <c r="R459" s="75"/>
      <c r="S459" s="75"/>
      <c r="T459" s="75"/>
    </row>
    <row r="460" spans="15:20" x14ac:dyDescent="0.25">
      <c r="O460" s="75"/>
      <c r="P460" s="75"/>
      <c r="Q460" s="75"/>
      <c r="R460" s="75"/>
      <c r="S460" s="75"/>
      <c r="T460" s="75"/>
    </row>
    <row r="461" spans="15:20" x14ac:dyDescent="0.25">
      <c r="O461" s="75"/>
      <c r="P461" s="75"/>
      <c r="Q461" s="75"/>
      <c r="R461" s="75"/>
      <c r="S461" s="75"/>
      <c r="T461" s="75"/>
    </row>
    <row r="462" spans="15:20" x14ac:dyDescent="0.25">
      <c r="O462" s="75"/>
      <c r="P462" s="75"/>
      <c r="Q462" s="75"/>
      <c r="R462" s="75"/>
      <c r="S462" s="75"/>
      <c r="T462" s="75"/>
    </row>
    <row r="463" spans="15:20" x14ac:dyDescent="0.25">
      <c r="O463" s="75"/>
      <c r="P463" s="75"/>
      <c r="Q463" s="75"/>
      <c r="R463" s="75"/>
      <c r="S463" s="75"/>
      <c r="T463" s="75"/>
    </row>
    <row r="464" spans="15:20" x14ac:dyDescent="0.25">
      <c r="O464" s="75"/>
      <c r="P464" s="75"/>
      <c r="Q464" s="75"/>
      <c r="R464" s="75"/>
      <c r="S464" s="75"/>
      <c r="T464" s="75"/>
    </row>
    <row r="465" spans="15:20" x14ac:dyDescent="0.25">
      <c r="O465" s="75"/>
      <c r="P465" s="75"/>
      <c r="Q465" s="75"/>
      <c r="R465" s="75"/>
      <c r="S465" s="75"/>
      <c r="T465" s="75"/>
    </row>
    <row r="466" spans="15:20" x14ac:dyDescent="0.25">
      <c r="O466" s="75"/>
      <c r="P466" s="75"/>
      <c r="Q466" s="75"/>
      <c r="R466" s="75"/>
      <c r="S466" s="75"/>
      <c r="T466" s="75"/>
    </row>
    <row r="467" spans="15:20" x14ac:dyDescent="0.25">
      <c r="O467" s="75"/>
      <c r="P467" s="75"/>
      <c r="Q467" s="75"/>
      <c r="R467" s="75"/>
      <c r="S467" s="75"/>
      <c r="T467" s="75"/>
    </row>
    <row r="468" spans="15:20" x14ac:dyDescent="0.25">
      <c r="O468" s="75"/>
      <c r="P468" s="75"/>
      <c r="Q468" s="75"/>
      <c r="R468" s="75"/>
      <c r="S468" s="75"/>
      <c r="T468" s="75"/>
    </row>
    <row r="469" spans="15:20" x14ac:dyDescent="0.25">
      <c r="O469" s="75"/>
      <c r="P469" s="75"/>
      <c r="Q469" s="75"/>
      <c r="R469" s="75"/>
      <c r="S469" s="75"/>
      <c r="T469" s="75"/>
    </row>
    <row r="470" spans="15:20" x14ac:dyDescent="0.25">
      <c r="O470" s="75"/>
      <c r="P470" s="75"/>
      <c r="Q470" s="75"/>
      <c r="R470" s="75"/>
      <c r="S470" s="75"/>
      <c r="T470" s="75"/>
    </row>
    <row r="471" spans="15:20" x14ac:dyDescent="0.25">
      <c r="O471" s="75"/>
      <c r="P471" s="75"/>
      <c r="Q471" s="75"/>
      <c r="R471" s="75"/>
      <c r="S471" s="75"/>
      <c r="T471" s="75"/>
    </row>
    <row r="472" spans="15:20" x14ac:dyDescent="0.25">
      <c r="O472" s="75"/>
      <c r="P472" s="75"/>
      <c r="Q472" s="75"/>
      <c r="R472" s="75"/>
      <c r="S472" s="75"/>
      <c r="T472" s="75"/>
    </row>
    <row r="473" spans="15:20" x14ac:dyDescent="0.25">
      <c r="O473" s="75"/>
      <c r="P473" s="75"/>
      <c r="Q473" s="75"/>
      <c r="R473" s="75"/>
      <c r="S473" s="75"/>
      <c r="T473" s="75"/>
    </row>
    <row r="474" spans="15:20" x14ac:dyDescent="0.25">
      <c r="O474" s="75"/>
      <c r="P474" s="75"/>
      <c r="Q474" s="75"/>
      <c r="R474" s="75"/>
      <c r="S474" s="75"/>
      <c r="T474" s="75"/>
    </row>
    <row r="475" spans="15:20" x14ac:dyDescent="0.25">
      <c r="O475" s="75"/>
      <c r="P475" s="75"/>
      <c r="Q475" s="75"/>
      <c r="R475" s="75"/>
      <c r="S475" s="75"/>
      <c r="T475" s="75"/>
    </row>
    <row r="476" spans="15:20" x14ac:dyDescent="0.25">
      <c r="O476" s="75"/>
      <c r="P476" s="75"/>
      <c r="Q476" s="75"/>
      <c r="R476" s="75"/>
      <c r="S476" s="75"/>
      <c r="T476" s="75"/>
    </row>
    <row r="477" spans="15:20" x14ac:dyDescent="0.25">
      <c r="O477" s="75"/>
      <c r="P477" s="75"/>
      <c r="Q477" s="75"/>
      <c r="R477" s="75"/>
      <c r="S477" s="75"/>
      <c r="T477" s="75"/>
    </row>
    <row r="478" spans="15:20" x14ac:dyDescent="0.25">
      <c r="O478" s="75"/>
      <c r="P478" s="75"/>
      <c r="Q478" s="75"/>
      <c r="R478" s="75"/>
      <c r="S478" s="75"/>
      <c r="T478" s="75"/>
    </row>
    <row r="479" spans="15:20" x14ac:dyDescent="0.25">
      <c r="O479" s="75"/>
      <c r="P479" s="75"/>
      <c r="Q479" s="75"/>
      <c r="R479" s="75"/>
      <c r="S479" s="75"/>
      <c r="T479" s="75"/>
    </row>
    <row r="480" spans="15:20" x14ac:dyDescent="0.25">
      <c r="O480" s="75"/>
      <c r="P480" s="75"/>
      <c r="Q480" s="75"/>
      <c r="R480" s="75"/>
      <c r="S480" s="75"/>
      <c r="T480" s="75"/>
    </row>
    <row r="481" spans="15:20" x14ac:dyDescent="0.25">
      <c r="O481" s="75"/>
      <c r="P481" s="75"/>
      <c r="Q481" s="75"/>
      <c r="R481" s="75"/>
      <c r="S481" s="75"/>
      <c r="T481" s="75"/>
    </row>
    <row r="482" spans="15:20" x14ac:dyDescent="0.25">
      <c r="O482" s="75"/>
      <c r="P482" s="75"/>
      <c r="Q482" s="75"/>
      <c r="R482" s="75"/>
      <c r="S482" s="75"/>
      <c r="T482" s="75"/>
    </row>
    <row r="483" spans="15:20" x14ac:dyDescent="0.25">
      <c r="O483" s="75"/>
      <c r="P483" s="75"/>
      <c r="Q483" s="75"/>
      <c r="R483" s="75"/>
      <c r="S483" s="75"/>
      <c r="T483" s="75"/>
    </row>
    <row r="484" spans="15:20" x14ac:dyDescent="0.25">
      <c r="O484" s="75"/>
      <c r="P484" s="75"/>
      <c r="Q484" s="75"/>
      <c r="R484" s="75"/>
      <c r="S484" s="75"/>
      <c r="T484" s="75"/>
    </row>
    <row r="485" spans="15:20" x14ac:dyDescent="0.25">
      <c r="O485" s="75"/>
      <c r="P485" s="75"/>
      <c r="Q485" s="75"/>
      <c r="R485" s="75"/>
      <c r="S485" s="75"/>
      <c r="T485" s="75"/>
    </row>
    <row r="486" spans="15:20" x14ac:dyDescent="0.25">
      <c r="O486" s="75"/>
      <c r="P486" s="75"/>
      <c r="Q486" s="75"/>
      <c r="R486" s="75"/>
      <c r="S486" s="75"/>
      <c r="T486" s="75"/>
    </row>
    <row r="487" spans="15:20" x14ac:dyDescent="0.25">
      <c r="O487" s="75"/>
      <c r="P487" s="75"/>
      <c r="Q487" s="75"/>
      <c r="R487" s="75"/>
      <c r="S487" s="75"/>
      <c r="T487" s="75"/>
    </row>
    <row r="488" spans="15:20" x14ac:dyDescent="0.25">
      <c r="O488" s="75"/>
      <c r="P488" s="75"/>
      <c r="Q488" s="75"/>
      <c r="R488" s="75"/>
      <c r="S488" s="75"/>
      <c r="T488" s="75"/>
    </row>
    <row r="489" spans="15:20" x14ac:dyDescent="0.25">
      <c r="O489" s="75"/>
      <c r="P489" s="75"/>
      <c r="Q489" s="75"/>
      <c r="R489" s="75"/>
      <c r="S489" s="75"/>
      <c r="T489" s="75"/>
    </row>
    <row r="490" spans="15:20" x14ac:dyDescent="0.25">
      <c r="O490" s="75"/>
      <c r="P490" s="75"/>
      <c r="Q490" s="75"/>
      <c r="R490" s="75"/>
      <c r="S490" s="75"/>
      <c r="T490" s="75"/>
    </row>
    <row r="491" spans="15:20" x14ac:dyDescent="0.25">
      <c r="O491" s="75"/>
      <c r="P491" s="75"/>
      <c r="Q491" s="75"/>
      <c r="R491" s="75"/>
      <c r="S491" s="75"/>
      <c r="T491" s="75"/>
    </row>
    <row r="492" spans="15:20" x14ac:dyDescent="0.25">
      <c r="O492" s="75"/>
      <c r="P492" s="75"/>
      <c r="Q492" s="75"/>
      <c r="R492" s="75"/>
      <c r="S492" s="75"/>
      <c r="T492" s="75"/>
    </row>
    <row r="493" spans="15:20" x14ac:dyDescent="0.25">
      <c r="O493" s="75"/>
      <c r="P493" s="75"/>
      <c r="Q493" s="75"/>
      <c r="R493" s="75"/>
      <c r="S493" s="75"/>
      <c r="T493" s="75"/>
    </row>
    <row r="494" spans="15:20" x14ac:dyDescent="0.25">
      <c r="O494" s="75"/>
      <c r="P494" s="75"/>
      <c r="Q494" s="75"/>
      <c r="R494" s="75"/>
      <c r="S494" s="75"/>
      <c r="T494" s="75"/>
    </row>
    <row r="495" spans="15:20" x14ac:dyDescent="0.25">
      <c r="O495" s="75"/>
      <c r="P495" s="75"/>
      <c r="Q495" s="75"/>
      <c r="R495" s="75"/>
      <c r="S495" s="75"/>
      <c r="T495" s="75"/>
    </row>
    <row r="496" spans="15:20" x14ac:dyDescent="0.25">
      <c r="O496" s="75"/>
      <c r="P496" s="75"/>
      <c r="Q496" s="75"/>
      <c r="R496" s="75"/>
      <c r="S496" s="75"/>
      <c r="T496" s="75"/>
    </row>
    <row r="497" spans="15:20" x14ac:dyDescent="0.25">
      <c r="O497" s="75"/>
      <c r="P497" s="75"/>
      <c r="Q497" s="75"/>
      <c r="R497" s="75"/>
      <c r="S497" s="75"/>
      <c r="T497" s="75"/>
    </row>
    <row r="498" spans="15:20" x14ac:dyDescent="0.25">
      <c r="O498" s="75"/>
      <c r="P498" s="75"/>
      <c r="Q498" s="75"/>
      <c r="R498" s="75"/>
      <c r="S498" s="75"/>
      <c r="T498" s="75"/>
    </row>
    <row r="499" spans="15:20" x14ac:dyDescent="0.25">
      <c r="O499" s="75"/>
      <c r="P499" s="75"/>
      <c r="Q499" s="75"/>
      <c r="R499" s="75"/>
      <c r="S499" s="75"/>
      <c r="T499" s="75"/>
    </row>
    <row r="500" spans="15:20" x14ac:dyDescent="0.25">
      <c r="O500" s="75"/>
      <c r="P500" s="75"/>
      <c r="Q500" s="75"/>
      <c r="R500" s="75"/>
      <c r="S500" s="75"/>
      <c r="T500" s="75"/>
    </row>
    <row r="501" spans="15:20" x14ac:dyDescent="0.25">
      <c r="O501" s="75"/>
      <c r="P501" s="75"/>
      <c r="Q501" s="75"/>
      <c r="R501" s="75"/>
      <c r="S501" s="75"/>
      <c r="T501" s="75"/>
    </row>
    <row r="502" spans="15:20" x14ac:dyDescent="0.25">
      <c r="O502" s="75"/>
      <c r="P502" s="75"/>
      <c r="Q502" s="75"/>
      <c r="R502" s="75"/>
      <c r="S502" s="75"/>
      <c r="T502" s="75"/>
    </row>
    <row r="503" spans="15:20" x14ac:dyDescent="0.25">
      <c r="O503" s="75"/>
      <c r="P503" s="75"/>
      <c r="Q503" s="75"/>
      <c r="R503" s="75"/>
      <c r="S503" s="75"/>
      <c r="T503" s="75"/>
    </row>
    <row r="504" spans="15:20" x14ac:dyDescent="0.25">
      <c r="O504" s="75"/>
      <c r="P504" s="75"/>
      <c r="Q504" s="75"/>
      <c r="R504" s="75"/>
      <c r="S504" s="75"/>
      <c r="T504" s="75"/>
    </row>
    <row r="505" spans="15:20" x14ac:dyDescent="0.25">
      <c r="O505" s="75"/>
      <c r="P505" s="75"/>
      <c r="Q505" s="75"/>
      <c r="R505" s="75"/>
      <c r="S505" s="75"/>
      <c r="T505" s="75"/>
    </row>
    <row r="506" spans="15:20" x14ac:dyDescent="0.25">
      <c r="O506" s="75"/>
      <c r="P506" s="75"/>
      <c r="Q506" s="75"/>
      <c r="R506" s="75"/>
      <c r="S506" s="75"/>
      <c r="T506" s="75"/>
    </row>
    <row r="507" spans="15:20" x14ac:dyDescent="0.25">
      <c r="O507" s="75"/>
      <c r="P507" s="75"/>
      <c r="Q507" s="75"/>
      <c r="R507" s="75"/>
      <c r="S507" s="75"/>
      <c r="T507" s="75"/>
    </row>
    <row r="508" spans="15:20" x14ac:dyDescent="0.25">
      <c r="O508" s="75"/>
      <c r="P508" s="75"/>
      <c r="Q508" s="75"/>
      <c r="R508" s="75"/>
      <c r="S508" s="75"/>
      <c r="T508" s="75"/>
    </row>
    <row r="509" spans="15:20" x14ac:dyDescent="0.25">
      <c r="O509" s="75"/>
      <c r="P509" s="75"/>
      <c r="Q509" s="75"/>
      <c r="R509" s="75"/>
      <c r="S509" s="75"/>
      <c r="T509" s="75"/>
    </row>
    <row r="510" spans="15:20" x14ac:dyDescent="0.25">
      <c r="O510" s="75"/>
      <c r="P510" s="75"/>
      <c r="Q510" s="75"/>
      <c r="R510" s="75"/>
      <c r="S510" s="75"/>
      <c r="T510" s="75"/>
    </row>
    <row r="511" spans="15:20" x14ac:dyDescent="0.25">
      <c r="O511" s="75"/>
      <c r="P511" s="75"/>
      <c r="Q511" s="75"/>
      <c r="R511" s="75"/>
      <c r="S511" s="75"/>
      <c r="T511" s="75"/>
    </row>
    <row r="512" spans="15:20" x14ac:dyDescent="0.25">
      <c r="O512" s="75"/>
      <c r="P512" s="75"/>
      <c r="Q512" s="75"/>
      <c r="R512" s="75"/>
      <c r="S512" s="75"/>
      <c r="T512" s="75"/>
    </row>
    <row r="513" spans="15:20" x14ac:dyDescent="0.25">
      <c r="O513" s="75"/>
      <c r="P513" s="75"/>
      <c r="Q513" s="75"/>
      <c r="R513" s="75"/>
      <c r="S513" s="75"/>
      <c r="T513" s="75"/>
    </row>
    <row r="514" spans="15:20" x14ac:dyDescent="0.25">
      <c r="O514" s="75"/>
      <c r="P514" s="75"/>
      <c r="Q514" s="75"/>
      <c r="R514" s="75"/>
      <c r="S514" s="75"/>
      <c r="T514" s="75"/>
    </row>
    <row r="515" spans="15:20" x14ac:dyDescent="0.25">
      <c r="O515" s="75"/>
      <c r="P515" s="75"/>
      <c r="Q515" s="75"/>
      <c r="R515" s="75"/>
      <c r="S515" s="75"/>
      <c r="T515" s="75"/>
    </row>
    <row r="516" spans="15:20" x14ac:dyDescent="0.25">
      <c r="O516" s="75"/>
      <c r="P516" s="75"/>
      <c r="Q516" s="75"/>
      <c r="R516" s="75"/>
      <c r="S516" s="75"/>
      <c r="T516" s="75"/>
    </row>
    <row r="517" spans="15:20" x14ac:dyDescent="0.25">
      <c r="O517" s="75"/>
      <c r="P517" s="75"/>
      <c r="Q517" s="75"/>
      <c r="R517" s="75"/>
      <c r="S517" s="75"/>
      <c r="T517" s="75"/>
    </row>
    <row r="518" spans="15:20" x14ac:dyDescent="0.25">
      <c r="O518" s="75"/>
      <c r="P518" s="75"/>
      <c r="Q518" s="75"/>
      <c r="R518" s="75"/>
      <c r="S518" s="75"/>
      <c r="T518" s="75"/>
    </row>
    <row r="519" spans="15:20" x14ac:dyDescent="0.25">
      <c r="O519" s="75"/>
      <c r="P519" s="75"/>
      <c r="Q519" s="75"/>
      <c r="R519" s="75"/>
      <c r="S519" s="75"/>
      <c r="T519" s="75"/>
    </row>
    <row r="520" spans="15:20" x14ac:dyDescent="0.25">
      <c r="O520" s="75"/>
      <c r="P520" s="75"/>
      <c r="Q520" s="75"/>
      <c r="R520" s="75"/>
      <c r="S520" s="75"/>
      <c r="T520" s="75"/>
    </row>
    <row r="521" spans="15:20" x14ac:dyDescent="0.25">
      <c r="O521" s="75"/>
      <c r="P521" s="75"/>
      <c r="Q521" s="75"/>
      <c r="R521" s="75"/>
      <c r="S521" s="75"/>
      <c r="T521" s="75"/>
    </row>
    <row r="522" spans="15:20" x14ac:dyDescent="0.25">
      <c r="O522" s="75"/>
      <c r="P522" s="75"/>
      <c r="Q522" s="75"/>
      <c r="R522" s="75"/>
      <c r="S522" s="75"/>
      <c r="T522" s="75"/>
    </row>
    <row r="523" spans="15:20" x14ac:dyDescent="0.25">
      <c r="O523" s="75"/>
      <c r="P523" s="75"/>
      <c r="Q523" s="75"/>
      <c r="R523" s="75"/>
      <c r="S523" s="75"/>
      <c r="T523" s="75"/>
    </row>
    <row r="524" spans="15:20" x14ac:dyDescent="0.25">
      <c r="O524" s="75"/>
      <c r="P524" s="75"/>
      <c r="Q524" s="75"/>
      <c r="R524" s="75"/>
      <c r="S524" s="75"/>
      <c r="T524" s="75"/>
    </row>
    <row r="525" spans="15:20" x14ac:dyDescent="0.25">
      <c r="O525" s="75"/>
      <c r="P525" s="75"/>
      <c r="Q525" s="75"/>
      <c r="R525" s="75"/>
      <c r="S525" s="75"/>
      <c r="T525" s="75"/>
    </row>
    <row r="526" spans="15:20" x14ac:dyDescent="0.25">
      <c r="O526" s="75"/>
      <c r="P526" s="75"/>
      <c r="Q526" s="75"/>
      <c r="R526" s="75"/>
      <c r="S526" s="75"/>
      <c r="T526" s="75"/>
    </row>
    <row r="527" spans="15:20" x14ac:dyDescent="0.25">
      <c r="O527" s="75"/>
      <c r="P527" s="75"/>
      <c r="Q527" s="75"/>
      <c r="R527" s="75"/>
      <c r="S527" s="75"/>
      <c r="T527" s="75"/>
    </row>
    <row r="528" spans="15:20" x14ac:dyDescent="0.25">
      <c r="O528" s="75"/>
      <c r="P528" s="75"/>
      <c r="Q528" s="75"/>
      <c r="R528" s="75"/>
      <c r="S528" s="75"/>
      <c r="T528" s="75"/>
    </row>
    <row r="529" spans="15:20" x14ac:dyDescent="0.25">
      <c r="O529" s="75"/>
      <c r="P529" s="75"/>
      <c r="Q529" s="75"/>
      <c r="R529" s="75"/>
      <c r="S529" s="75"/>
      <c r="T529" s="75"/>
    </row>
    <row r="530" spans="15:20" x14ac:dyDescent="0.25">
      <c r="O530" s="75"/>
      <c r="P530" s="75"/>
      <c r="Q530" s="75"/>
      <c r="R530" s="75"/>
      <c r="S530" s="75"/>
      <c r="T530" s="75"/>
    </row>
    <row r="531" spans="15:20" x14ac:dyDescent="0.25">
      <c r="O531" s="75"/>
      <c r="P531" s="75"/>
      <c r="Q531" s="75"/>
      <c r="R531" s="75"/>
      <c r="S531" s="75"/>
      <c r="T531" s="75"/>
    </row>
    <row r="532" spans="15:20" x14ac:dyDescent="0.25">
      <c r="O532" s="75"/>
      <c r="P532" s="75"/>
      <c r="Q532" s="75"/>
      <c r="R532" s="75"/>
      <c r="S532" s="75"/>
      <c r="T532" s="75"/>
    </row>
    <row r="533" spans="15:20" x14ac:dyDescent="0.25">
      <c r="O533" s="75"/>
      <c r="P533" s="75"/>
      <c r="Q533" s="75"/>
      <c r="R533" s="75"/>
      <c r="S533" s="75"/>
      <c r="T533" s="75"/>
    </row>
    <row r="534" spans="15:20" x14ac:dyDescent="0.25">
      <c r="O534" s="75"/>
      <c r="P534" s="75"/>
      <c r="Q534" s="75"/>
      <c r="R534" s="75"/>
      <c r="S534" s="75"/>
      <c r="T534" s="75"/>
    </row>
    <row r="535" spans="15:20" x14ac:dyDescent="0.25">
      <c r="O535" s="75"/>
      <c r="P535" s="75"/>
      <c r="Q535" s="75"/>
      <c r="R535" s="75"/>
      <c r="S535" s="75"/>
      <c r="T535" s="75"/>
    </row>
    <row r="536" spans="15:20" x14ac:dyDescent="0.25">
      <c r="O536" s="75"/>
      <c r="P536" s="75"/>
      <c r="Q536" s="75"/>
      <c r="R536" s="75"/>
      <c r="S536" s="75"/>
      <c r="T536" s="75"/>
    </row>
    <row r="537" spans="15:20" x14ac:dyDescent="0.25">
      <c r="O537" s="75"/>
      <c r="P537" s="75"/>
      <c r="Q537" s="75"/>
      <c r="R537" s="75"/>
      <c r="S537" s="75"/>
      <c r="T537" s="75"/>
    </row>
    <row r="538" spans="15:20" x14ac:dyDescent="0.25">
      <c r="O538" s="75"/>
      <c r="P538" s="75"/>
      <c r="Q538" s="75"/>
      <c r="R538" s="75"/>
      <c r="S538" s="75"/>
      <c r="T538" s="75"/>
    </row>
    <row r="539" spans="15:20" x14ac:dyDescent="0.25">
      <c r="O539" s="75"/>
      <c r="P539" s="75"/>
      <c r="Q539" s="75"/>
      <c r="R539" s="75"/>
      <c r="S539" s="75"/>
      <c r="T539" s="75"/>
    </row>
    <row r="540" spans="15:20" x14ac:dyDescent="0.25">
      <c r="O540" s="75"/>
      <c r="P540" s="75"/>
      <c r="Q540" s="75"/>
      <c r="R540" s="75"/>
      <c r="S540" s="75"/>
      <c r="T540" s="75"/>
    </row>
    <row r="541" spans="15:20" x14ac:dyDescent="0.25">
      <c r="O541" s="75"/>
      <c r="P541" s="75"/>
      <c r="Q541" s="75"/>
      <c r="R541" s="75"/>
      <c r="S541" s="75"/>
      <c r="T541" s="75"/>
    </row>
    <row r="542" spans="15:20" x14ac:dyDescent="0.25">
      <c r="O542" s="75"/>
      <c r="P542" s="75"/>
      <c r="Q542" s="75"/>
      <c r="R542" s="75"/>
      <c r="S542" s="75"/>
      <c r="T542" s="75"/>
    </row>
    <row r="543" spans="15:20" x14ac:dyDescent="0.25">
      <c r="O543" s="75"/>
      <c r="P543" s="75"/>
      <c r="Q543" s="75"/>
      <c r="R543" s="75"/>
      <c r="S543" s="75"/>
      <c r="T543" s="75"/>
    </row>
    <row r="544" spans="15:20" x14ac:dyDescent="0.25">
      <c r="O544" s="75"/>
      <c r="P544" s="75"/>
      <c r="Q544" s="75"/>
      <c r="R544" s="75"/>
      <c r="S544" s="75"/>
      <c r="T544" s="75"/>
    </row>
    <row r="545" spans="15:20" x14ac:dyDescent="0.25">
      <c r="O545" s="75"/>
      <c r="P545" s="75"/>
      <c r="Q545" s="75"/>
      <c r="R545" s="75"/>
      <c r="S545" s="75"/>
      <c r="T545" s="75"/>
    </row>
    <row r="546" spans="15:20" x14ac:dyDescent="0.25">
      <c r="O546" s="75"/>
      <c r="P546" s="75"/>
      <c r="Q546" s="75"/>
      <c r="R546" s="75"/>
      <c r="S546" s="75"/>
      <c r="T546" s="75"/>
    </row>
    <row r="547" spans="15:20" x14ac:dyDescent="0.25">
      <c r="O547" s="75"/>
      <c r="P547" s="75"/>
      <c r="Q547" s="75"/>
      <c r="R547" s="75"/>
      <c r="S547" s="75"/>
      <c r="T547" s="75"/>
    </row>
    <row r="548" spans="15:20" x14ac:dyDescent="0.25">
      <c r="O548" s="75"/>
      <c r="P548" s="75"/>
      <c r="Q548" s="75"/>
      <c r="R548" s="75"/>
      <c r="S548" s="75"/>
      <c r="T548" s="75"/>
    </row>
    <row r="549" spans="15:20" x14ac:dyDescent="0.25">
      <c r="O549" s="75"/>
      <c r="P549" s="75"/>
      <c r="Q549" s="75"/>
      <c r="R549" s="75"/>
      <c r="S549" s="75"/>
      <c r="T549" s="75"/>
    </row>
    <row r="550" spans="15:20" x14ac:dyDescent="0.25">
      <c r="O550" s="75"/>
      <c r="P550" s="75"/>
      <c r="Q550" s="75"/>
      <c r="R550" s="75"/>
      <c r="S550" s="75"/>
      <c r="T550" s="75"/>
    </row>
    <row r="551" spans="15:20" x14ac:dyDescent="0.25">
      <c r="O551" s="75"/>
      <c r="P551" s="75"/>
      <c r="Q551" s="75"/>
      <c r="R551" s="75"/>
      <c r="S551" s="75"/>
      <c r="T551" s="75"/>
    </row>
    <row r="552" spans="15:20" x14ac:dyDescent="0.25">
      <c r="O552" s="75"/>
      <c r="P552" s="75"/>
      <c r="Q552" s="75"/>
      <c r="R552" s="75"/>
      <c r="S552" s="75"/>
      <c r="T552" s="75"/>
    </row>
    <row r="553" spans="15:20" x14ac:dyDescent="0.25">
      <c r="O553" s="75"/>
      <c r="P553" s="75"/>
      <c r="Q553" s="75"/>
      <c r="R553" s="75"/>
      <c r="S553" s="75"/>
      <c r="T553" s="75"/>
    </row>
    <row r="554" spans="15:20" x14ac:dyDescent="0.25">
      <c r="O554" s="75"/>
      <c r="P554" s="75"/>
      <c r="Q554" s="75"/>
      <c r="R554" s="75"/>
      <c r="S554" s="75"/>
      <c r="T554" s="75"/>
    </row>
    <row r="555" spans="15:20" x14ac:dyDescent="0.25">
      <c r="O555" s="75"/>
      <c r="P555" s="75"/>
      <c r="Q555" s="75"/>
      <c r="R555" s="75"/>
      <c r="S555" s="75"/>
      <c r="T555" s="75"/>
    </row>
    <row r="556" spans="15:20" x14ac:dyDescent="0.25">
      <c r="O556" s="75"/>
      <c r="P556" s="75"/>
      <c r="Q556" s="75"/>
      <c r="R556" s="75"/>
      <c r="S556" s="75"/>
      <c r="T556" s="75"/>
    </row>
    <row r="557" spans="15:20" x14ac:dyDescent="0.25">
      <c r="O557" s="75"/>
      <c r="P557" s="75"/>
      <c r="Q557" s="75"/>
      <c r="R557" s="75"/>
      <c r="S557" s="75"/>
      <c r="T557" s="75"/>
    </row>
    <row r="558" spans="15:20" x14ac:dyDescent="0.25">
      <c r="O558" s="75"/>
      <c r="P558" s="75"/>
      <c r="Q558" s="75"/>
      <c r="R558" s="75"/>
      <c r="S558" s="75"/>
      <c r="T558" s="75"/>
    </row>
    <row r="559" spans="15:20" x14ac:dyDescent="0.25">
      <c r="O559" s="75"/>
      <c r="P559" s="75"/>
      <c r="Q559" s="75"/>
      <c r="R559" s="75"/>
      <c r="S559" s="75"/>
      <c r="T559" s="75"/>
    </row>
    <row r="560" spans="15:20" x14ac:dyDescent="0.25">
      <c r="O560" s="75"/>
      <c r="P560" s="75"/>
      <c r="Q560" s="75"/>
      <c r="R560" s="75"/>
      <c r="S560" s="75"/>
      <c r="T560" s="75"/>
    </row>
    <row r="561" spans="15:20" x14ac:dyDescent="0.25">
      <c r="O561" s="75"/>
      <c r="P561" s="75"/>
      <c r="Q561" s="75"/>
      <c r="R561" s="75"/>
      <c r="S561" s="75"/>
      <c r="T561" s="75"/>
    </row>
    <row r="562" spans="15:20" x14ac:dyDescent="0.25">
      <c r="O562" s="75"/>
      <c r="P562" s="75"/>
      <c r="Q562" s="75"/>
      <c r="R562" s="75"/>
      <c r="S562" s="75"/>
      <c r="T562" s="75"/>
    </row>
    <row r="563" spans="15:20" x14ac:dyDescent="0.25">
      <c r="O563" s="75"/>
      <c r="P563" s="75"/>
      <c r="Q563" s="75"/>
      <c r="R563" s="75"/>
      <c r="S563" s="75"/>
      <c r="T563" s="75"/>
    </row>
    <row r="564" spans="15:20" x14ac:dyDescent="0.25">
      <c r="O564" s="75"/>
      <c r="P564" s="75"/>
      <c r="Q564" s="75"/>
      <c r="R564" s="75"/>
      <c r="S564" s="75"/>
      <c r="T564" s="75"/>
    </row>
    <row r="565" spans="15:20" x14ac:dyDescent="0.25">
      <c r="O565" s="75"/>
      <c r="P565" s="75"/>
      <c r="Q565" s="75"/>
      <c r="R565" s="75"/>
      <c r="S565" s="75"/>
      <c r="T565" s="75"/>
    </row>
    <row r="566" spans="15:20" x14ac:dyDescent="0.25">
      <c r="O566" s="75"/>
      <c r="P566" s="75"/>
      <c r="Q566" s="75"/>
      <c r="R566" s="75"/>
      <c r="S566" s="75"/>
      <c r="T566" s="75"/>
    </row>
    <row r="567" spans="15:20" x14ac:dyDescent="0.25">
      <c r="O567" s="75"/>
      <c r="P567" s="75"/>
      <c r="Q567" s="75"/>
      <c r="R567" s="75"/>
      <c r="S567" s="75"/>
      <c r="T567" s="75"/>
    </row>
    <row r="568" spans="15:20" x14ac:dyDescent="0.25">
      <c r="O568" s="75"/>
      <c r="P568" s="75"/>
      <c r="Q568" s="75"/>
      <c r="R568" s="75"/>
      <c r="S568" s="75"/>
      <c r="T568" s="75"/>
    </row>
    <row r="569" spans="15:20" x14ac:dyDescent="0.25">
      <c r="O569" s="75"/>
      <c r="P569" s="75"/>
      <c r="Q569" s="75"/>
      <c r="R569" s="75"/>
      <c r="S569" s="75"/>
      <c r="T569" s="75"/>
    </row>
    <row r="570" spans="15:20" x14ac:dyDescent="0.25">
      <c r="O570" s="75"/>
      <c r="P570" s="75"/>
      <c r="Q570" s="75"/>
      <c r="R570" s="75"/>
      <c r="S570" s="75"/>
      <c r="T570" s="75"/>
    </row>
    <row r="571" spans="15:20" x14ac:dyDescent="0.25">
      <c r="O571" s="75"/>
      <c r="P571" s="75"/>
      <c r="Q571" s="75"/>
      <c r="R571" s="75"/>
      <c r="S571" s="75"/>
      <c r="T571" s="75"/>
    </row>
    <row r="572" spans="15:20" x14ac:dyDescent="0.25">
      <c r="O572" s="75"/>
      <c r="P572" s="75"/>
      <c r="Q572" s="75"/>
      <c r="R572" s="75"/>
      <c r="S572" s="75"/>
      <c r="T572" s="75"/>
    </row>
    <row r="573" spans="15:20" x14ac:dyDescent="0.25">
      <c r="O573" s="75"/>
      <c r="P573" s="75"/>
      <c r="Q573" s="75"/>
      <c r="R573" s="75"/>
      <c r="S573" s="75"/>
      <c r="T573" s="75"/>
    </row>
    <row r="574" spans="15:20" x14ac:dyDescent="0.25">
      <c r="O574" s="75"/>
      <c r="P574" s="75"/>
      <c r="Q574" s="75"/>
      <c r="R574" s="75"/>
      <c r="S574" s="75"/>
      <c r="T574" s="75"/>
    </row>
    <row r="575" spans="15:20" x14ac:dyDescent="0.25">
      <c r="O575" s="75"/>
      <c r="P575" s="75"/>
      <c r="Q575" s="75"/>
      <c r="R575" s="75"/>
      <c r="S575" s="75"/>
      <c r="T575" s="75"/>
    </row>
    <row r="576" spans="15:20" x14ac:dyDescent="0.25">
      <c r="O576" s="75"/>
      <c r="P576" s="75"/>
      <c r="Q576" s="75"/>
      <c r="R576" s="75"/>
      <c r="S576" s="75"/>
      <c r="T576" s="75"/>
    </row>
    <row r="577" spans="15:20" x14ac:dyDescent="0.25">
      <c r="O577" s="75"/>
      <c r="P577" s="75"/>
      <c r="Q577" s="75"/>
      <c r="R577" s="75"/>
      <c r="S577" s="75"/>
      <c r="T577" s="75"/>
    </row>
    <row r="578" spans="15:20" x14ac:dyDescent="0.25">
      <c r="O578" s="75"/>
      <c r="P578" s="75"/>
      <c r="Q578" s="75"/>
      <c r="R578" s="75"/>
      <c r="S578" s="75"/>
      <c r="T578" s="75"/>
    </row>
    <row r="579" spans="15:20" x14ac:dyDescent="0.25">
      <c r="O579" s="75"/>
      <c r="P579" s="75"/>
      <c r="Q579" s="75"/>
      <c r="R579" s="75"/>
      <c r="S579" s="75"/>
      <c r="T579" s="75"/>
    </row>
    <row r="580" spans="15:20" x14ac:dyDescent="0.25">
      <c r="O580" s="75"/>
      <c r="P580" s="75"/>
      <c r="Q580" s="75"/>
      <c r="R580" s="75"/>
      <c r="S580" s="75"/>
      <c r="T580" s="75"/>
    </row>
    <row r="581" spans="15:20" x14ac:dyDescent="0.25">
      <c r="O581" s="75"/>
      <c r="P581" s="75"/>
      <c r="Q581" s="75"/>
      <c r="R581" s="75"/>
      <c r="S581" s="75"/>
      <c r="T581" s="75"/>
    </row>
    <row r="582" spans="15:20" x14ac:dyDescent="0.25">
      <c r="O582" s="75"/>
      <c r="P582" s="75"/>
      <c r="Q582" s="75"/>
      <c r="R582" s="75"/>
      <c r="S582" s="75"/>
      <c r="T582" s="75"/>
    </row>
    <row r="583" spans="15:20" x14ac:dyDescent="0.25">
      <c r="O583" s="75"/>
      <c r="P583" s="75"/>
      <c r="Q583" s="75"/>
      <c r="R583" s="75"/>
      <c r="S583" s="75"/>
      <c r="T583" s="75"/>
    </row>
    <row r="584" spans="15:20" x14ac:dyDescent="0.25">
      <c r="O584" s="75"/>
      <c r="P584" s="75"/>
      <c r="Q584" s="75"/>
      <c r="R584" s="75"/>
      <c r="S584" s="75"/>
      <c r="T584" s="75"/>
    </row>
    <row r="585" spans="15:20" x14ac:dyDescent="0.25">
      <c r="O585" s="75"/>
      <c r="P585" s="75"/>
      <c r="Q585" s="75"/>
      <c r="R585" s="75"/>
      <c r="S585" s="75"/>
      <c r="T585" s="75"/>
    </row>
    <row r="586" spans="15:20" x14ac:dyDescent="0.25">
      <c r="O586" s="75"/>
      <c r="P586" s="75"/>
      <c r="Q586" s="75"/>
      <c r="R586" s="75"/>
      <c r="S586" s="75"/>
      <c r="T586" s="75"/>
    </row>
    <row r="587" spans="15:20" x14ac:dyDescent="0.25">
      <c r="O587" s="75"/>
      <c r="P587" s="75"/>
      <c r="Q587" s="75"/>
      <c r="R587" s="75"/>
      <c r="S587" s="75"/>
      <c r="T587" s="75"/>
    </row>
    <row r="588" spans="15:20" x14ac:dyDescent="0.25">
      <c r="O588" s="75"/>
      <c r="P588" s="75"/>
      <c r="Q588" s="75"/>
      <c r="R588" s="75"/>
      <c r="S588" s="75"/>
      <c r="T588" s="75"/>
    </row>
    <row r="589" spans="15:20" x14ac:dyDescent="0.25">
      <c r="O589" s="75"/>
      <c r="P589" s="75"/>
      <c r="Q589" s="75"/>
      <c r="R589" s="75"/>
      <c r="S589" s="75"/>
      <c r="T589" s="75"/>
    </row>
    <row r="590" spans="15:20" x14ac:dyDescent="0.25">
      <c r="O590" s="75"/>
      <c r="P590" s="75"/>
      <c r="Q590" s="75"/>
      <c r="R590" s="75"/>
      <c r="S590" s="75"/>
      <c r="T590" s="75"/>
    </row>
    <row r="591" spans="15:20" x14ac:dyDescent="0.25">
      <c r="O591" s="75"/>
      <c r="P591" s="75"/>
      <c r="Q591" s="75"/>
      <c r="R591" s="75"/>
      <c r="S591" s="75"/>
      <c r="T591" s="75"/>
    </row>
    <row r="592" spans="15:20" x14ac:dyDescent="0.25">
      <c r="O592" s="75"/>
      <c r="P592" s="75"/>
      <c r="Q592" s="75"/>
      <c r="R592" s="75"/>
      <c r="S592" s="75"/>
      <c r="T592" s="75"/>
    </row>
    <row r="593" spans="15:20" x14ac:dyDescent="0.25">
      <c r="O593" s="75"/>
      <c r="P593" s="75"/>
      <c r="Q593" s="75"/>
      <c r="R593" s="75"/>
      <c r="S593" s="75"/>
      <c r="T593" s="75"/>
    </row>
    <row r="594" spans="15:20" x14ac:dyDescent="0.25">
      <c r="O594" s="75"/>
      <c r="P594" s="75"/>
      <c r="Q594" s="75"/>
      <c r="R594" s="75"/>
      <c r="S594" s="75"/>
      <c r="T594" s="75"/>
    </row>
    <row r="595" spans="15:20" x14ac:dyDescent="0.25">
      <c r="O595" s="75"/>
      <c r="P595" s="75"/>
      <c r="Q595" s="75"/>
      <c r="R595" s="75"/>
      <c r="S595" s="75"/>
      <c r="T595" s="75"/>
    </row>
    <row r="596" spans="15:20" x14ac:dyDescent="0.25">
      <c r="O596" s="75"/>
      <c r="P596" s="75"/>
      <c r="Q596" s="75"/>
      <c r="R596" s="75"/>
      <c r="S596" s="75"/>
      <c r="T596" s="75"/>
    </row>
    <row r="597" spans="15:20" x14ac:dyDescent="0.25">
      <c r="O597" s="75"/>
      <c r="P597" s="75"/>
      <c r="Q597" s="75"/>
      <c r="R597" s="75"/>
      <c r="S597" s="75"/>
      <c r="T597" s="75"/>
    </row>
    <row r="598" spans="15:20" x14ac:dyDescent="0.25">
      <c r="O598" s="75"/>
      <c r="P598" s="75"/>
      <c r="Q598" s="75"/>
      <c r="R598" s="75"/>
      <c r="S598" s="75"/>
      <c r="T598" s="75"/>
    </row>
    <row r="599" spans="15:20" x14ac:dyDescent="0.25">
      <c r="O599" s="75"/>
      <c r="P599" s="75"/>
      <c r="Q599" s="75"/>
      <c r="R599" s="75"/>
      <c r="S599" s="75"/>
      <c r="T599" s="75"/>
    </row>
    <row r="600" spans="15:20" x14ac:dyDescent="0.25">
      <c r="O600" s="75"/>
      <c r="P600" s="75"/>
      <c r="Q600" s="75"/>
      <c r="R600" s="75"/>
      <c r="S600" s="75"/>
      <c r="T600" s="75"/>
    </row>
    <row r="601" spans="15:20" x14ac:dyDescent="0.25">
      <c r="O601" s="75"/>
      <c r="P601" s="75"/>
      <c r="Q601" s="75"/>
      <c r="R601" s="75"/>
      <c r="S601" s="75"/>
      <c r="T601" s="75"/>
    </row>
    <row r="602" spans="15:20" x14ac:dyDescent="0.25">
      <c r="O602" s="75"/>
      <c r="P602" s="75"/>
      <c r="Q602" s="75"/>
      <c r="R602" s="75"/>
      <c r="S602" s="75"/>
      <c r="T602" s="75"/>
    </row>
    <row r="603" spans="15:20" x14ac:dyDescent="0.25">
      <c r="O603" s="75"/>
      <c r="P603" s="75"/>
      <c r="Q603" s="75"/>
      <c r="R603" s="75"/>
      <c r="S603" s="75"/>
      <c r="T603" s="75"/>
    </row>
    <row r="604" spans="15:20" x14ac:dyDescent="0.25">
      <c r="O604" s="75"/>
      <c r="P604" s="75"/>
      <c r="Q604" s="75"/>
      <c r="R604" s="75"/>
      <c r="S604" s="75"/>
      <c r="T604" s="75"/>
    </row>
    <row r="605" spans="15:20" x14ac:dyDescent="0.25">
      <c r="O605" s="75"/>
      <c r="P605" s="75"/>
      <c r="Q605" s="75"/>
      <c r="R605" s="75"/>
      <c r="S605" s="75"/>
      <c r="T605" s="75"/>
    </row>
    <row r="606" spans="15:20" x14ac:dyDescent="0.25">
      <c r="O606" s="75"/>
      <c r="P606" s="75"/>
      <c r="Q606" s="75"/>
      <c r="R606" s="75"/>
      <c r="S606" s="75"/>
      <c r="T606" s="75"/>
    </row>
    <row r="607" spans="15:20" x14ac:dyDescent="0.25">
      <c r="O607" s="75"/>
      <c r="P607" s="75"/>
      <c r="Q607" s="75"/>
      <c r="R607" s="75"/>
      <c r="S607" s="75"/>
      <c r="T607" s="75"/>
    </row>
    <row r="608" spans="15:20" x14ac:dyDescent="0.25">
      <c r="O608" s="75"/>
      <c r="P608" s="75"/>
      <c r="Q608" s="75"/>
      <c r="R608" s="75"/>
      <c r="S608" s="75"/>
      <c r="T608" s="75"/>
    </row>
    <row r="609" spans="15:20" x14ac:dyDescent="0.25">
      <c r="O609" s="75"/>
      <c r="P609" s="75"/>
      <c r="Q609" s="75"/>
      <c r="R609" s="75"/>
      <c r="S609" s="75"/>
      <c r="T609" s="75"/>
    </row>
    <row r="610" spans="15:20" x14ac:dyDescent="0.25">
      <c r="O610" s="75"/>
      <c r="P610" s="75"/>
      <c r="Q610" s="75"/>
      <c r="R610" s="75"/>
      <c r="S610" s="75"/>
      <c r="T610" s="75"/>
    </row>
    <row r="611" spans="15:20" x14ac:dyDescent="0.25">
      <c r="O611" s="75"/>
      <c r="P611" s="75"/>
      <c r="Q611" s="75"/>
      <c r="R611" s="75"/>
      <c r="S611" s="75"/>
      <c r="T611" s="75"/>
    </row>
    <row r="612" spans="15:20" x14ac:dyDescent="0.25">
      <c r="O612" s="75"/>
      <c r="P612" s="75"/>
      <c r="Q612" s="75"/>
      <c r="R612" s="75"/>
      <c r="S612" s="75"/>
      <c r="T612" s="75"/>
    </row>
    <row r="613" spans="15:20" x14ac:dyDescent="0.25">
      <c r="O613" s="75"/>
      <c r="P613" s="75"/>
      <c r="Q613" s="75"/>
      <c r="R613" s="75"/>
      <c r="S613" s="75"/>
      <c r="T613" s="75"/>
    </row>
    <row r="614" spans="15:20" x14ac:dyDescent="0.25">
      <c r="O614" s="75"/>
      <c r="P614" s="75"/>
      <c r="Q614" s="75"/>
      <c r="R614" s="75"/>
      <c r="S614" s="75"/>
      <c r="T614" s="75"/>
    </row>
    <row r="615" spans="15:20" x14ac:dyDescent="0.25">
      <c r="O615" s="75"/>
      <c r="P615" s="75"/>
      <c r="Q615" s="75"/>
      <c r="R615" s="75"/>
      <c r="S615" s="75"/>
      <c r="T615" s="75"/>
    </row>
    <row r="616" spans="15:20" x14ac:dyDescent="0.25">
      <c r="O616" s="75"/>
      <c r="P616" s="75"/>
      <c r="Q616" s="75"/>
      <c r="R616" s="75"/>
      <c r="S616" s="75"/>
      <c r="T616" s="75"/>
    </row>
    <row r="617" spans="15:20" x14ac:dyDescent="0.25">
      <c r="O617" s="75"/>
      <c r="P617" s="75"/>
      <c r="Q617" s="75"/>
      <c r="R617" s="75"/>
      <c r="S617" s="75"/>
      <c r="T617" s="75"/>
    </row>
    <row r="618" spans="15:20" x14ac:dyDescent="0.25">
      <c r="O618" s="75"/>
      <c r="P618" s="75"/>
      <c r="Q618" s="75"/>
      <c r="R618" s="75"/>
      <c r="S618" s="75"/>
      <c r="T618" s="75"/>
    </row>
    <row r="619" spans="15:20" x14ac:dyDescent="0.25">
      <c r="O619" s="75"/>
      <c r="P619" s="75"/>
      <c r="Q619" s="75"/>
      <c r="R619" s="75"/>
      <c r="S619" s="75"/>
      <c r="T619" s="75"/>
    </row>
    <row r="620" spans="15:20" x14ac:dyDescent="0.25">
      <c r="O620" s="75"/>
      <c r="P620" s="75"/>
      <c r="Q620" s="75"/>
      <c r="R620" s="75"/>
      <c r="S620" s="75"/>
      <c r="T620" s="75"/>
    </row>
    <row r="621" spans="15:20" x14ac:dyDescent="0.25">
      <c r="O621" s="75"/>
      <c r="P621" s="75"/>
      <c r="Q621" s="75"/>
      <c r="R621" s="75"/>
      <c r="S621" s="75"/>
      <c r="T621" s="75"/>
    </row>
    <row r="622" spans="15:20" x14ac:dyDescent="0.25">
      <c r="O622" s="75"/>
      <c r="P622" s="75"/>
      <c r="Q622" s="75"/>
      <c r="R622" s="75"/>
      <c r="S622" s="75"/>
      <c r="T622" s="75"/>
    </row>
    <row r="623" spans="15:20" x14ac:dyDescent="0.25">
      <c r="O623" s="75"/>
      <c r="P623" s="75"/>
      <c r="Q623" s="75"/>
      <c r="R623" s="75"/>
      <c r="S623" s="75"/>
      <c r="T623" s="75"/>
    </row>
    <row r="624" spans="15:20" x14ac:dyDescent="0.25">
      <c r="O624" s="75"/>
      <c r="P624" s="75"/>
      <c r="Q624" s="75"/>
      <c r="R624" s="75"/>
      <c r="S624" s="75"/>
      <c r="T624" s="75"/>
    </row>
    <row r="625" spans="15:20" x14ac:dyDescent="0.25">
      <c r="O625" s="75"/>
      <c r="P625" s="75"/>
      <c r="Q625" s="75"/>
      <c r="R625" s="75"/>
      <c r="S625" s="75"/>
      <c r="T625" s="75"/>
    </row>
    <row r="626" spans="15:20" x14ac:dyDescent="0.25">
      <c r="O626" s="75"/>
      <c r="P626" s="75"/>
      <c r="Q626" s="75"/>
      <c r="R626" s="75"/>
      <c r="S626" s="75"/>
      <c r="T626" s="75"/>
    </row>
    <row r="627" spans="15:20" x14ac:dyDescent="0.25">
      <c r="O627" s="75"/>
      <c r="P627" s="75"/>
      <c r="Q627" s="75"/>
      <c r="R627" s="75"/>
      <c r="S627" s="75"/>
      <c r="T627" s="75"/>
    </row>
    <row r="628" spans="15:20" x14ac:dyDescent="0.25">
      <c r="O628" s="75"/>
      <c r="P628" s="75"/>
      <c r="Q628" s="75"/>
      <c r="R628" s="75"/>
      <c r="S628" s="75"/>
      <c r="T628" s="75"/>
    </row>
    <row r="629" spans="15:20" x14ac:dyDescent="0.25">
      <c r="O629" s="75"/>
      <c r="P629" s="75"/>
      <c r="Q629" s="75"/>
      <c r="R629" s="75"/>
      <c r="S629" s="75"/>
      <c r="T629" s="75"/>
    </row>
    <row r="630" spans="15:20" x14ac:dyDescent="0.25">
      <c r="O630" s="75"/>
      <c r="P630" s="75"/>
      <c r="Q630" s="75"/>
      <c r="R630" s="75"/>
      <c r="S630" s="75"/>
      <c r="T630" s="75"/>
    </row>
    <row r="631" spans="15:20" x14ac:dyDescent="0.25">
      <c r="O631" s="75"/>
      <c r="P631" s="75"/>
      <c r="Q631" s="75"/>
      <c r="R631" s="75"/>
      <c r="S631" s="75"/>
      <c r="T631" s="75"/>
    </row>
    <row r="632" spans="15:20" x14ac:dyDescent="0.25">
      <c r="O632" s="75"/>
      <c r="P632" s="75"/>
      <c r="Q632" s="75"/>
      <c r="R632" s="75"/>
      <c r="S632" s="75"/>
      <c r="T632" s="75"/>
    </row>
    <row r="633" spans="15:20" x14ac:dyDescent="0.25">
      <c r="O633" s="75"/>
      <c r="P633" s="75"/>
      <c r="Q633" s="75"/>
      <c r="R633" s="75"/>
      <c r="S633" s="75"/>
      <c r="T633" s="75"/>
    </row>
    <row r="634" spans="15:20" x14ac:dyDescent="0.25">
      <c r="O634" s="75"/>
      <c r="P634" s="75"/>
      <c r="Q634" s="75"/>
      <c r="R634" s="75"/>
      <c r="S634" s="75"/>
      <c r="T634" s="75"/>
    </row>
    <row r="635" spans="15:20" x14ac:dyDescent="0.25">
      <c r="O635" s="75"/>
      <c r="P635" s="75"/>
      <c r="Q635" s="75"/>
      <c r="R635" s="75"/>
      <c r="S635" s="75"/>
      <c r="T635" s="75"/>
    </row>
    <row r="636" spans="15:20" x14ac:dyDescent="0.25">
      <c r="O636" s="75"/>
      <c r="P636" s="75"/>
      <c r="Q636" s="75"/>
      <c r="R636" s="75"/>
      <c r="S636" s="75"/>
      <c r="T636" s="75"/>
    </row>
    <row r="637" spans="15:20" x14ac:dyDescent="0.25">
      <c r="O637" s="75"/>
      <c r="P637" s="75"/>
      <c r="Q637" s="75"/>
      <c r="R637" s="75"/>
      <c r="S637" s="75"/>
      <c r="T637" s="75"/>
    </row>
    <row r="638" spans="15:20" x14ac:dyDescent="0.25">
      <c r="O638" s="75"/>
      <c r="P638" s="75"/>
      <c r="Q638" s="75"/>
      <c r="R638" s="75"/>
      <c r="S638" s="75"/>
      <c r="T638" s="75"/>
    </row>
    <row r="639" spans="15:20" x14ac:dyDescent="0.25">
      <c r="O639" s="75"/>
      <c r="P639" s="75"/>
      <c r="Q639" s="75"/>
      <c r="R639" s="75"/>
      <c r="S639" s="75"/>
      <c r="T639" s="75"/>
    </row>
    <row r="640" spans="15:20" x14ac:dyDescent="0.25">
      <c r="O640" s="75"/>
      <c r="P640" s="75"/>
      <c r="Q640" s="75"/>
      <c r="R640" s="75"/>
      <c r="S640" s="75"/>
      <c r="T640" s="75"/>
    </row>
    <row r="641" spans="15:20" x14ac:dyDescent="0.25">
      <c r="O641" s="75"/>
      <c r="P641" s="75"/>
      <c r="Q641" s="75"/>
      <c r="R641" s="75"/>
      <c r="S641" s="75"/>
      <c r="T641" s="75"/>
    </row>
    <row r="642" spans="15:20" x14ac:dyDescent="0.25">
      <c r="O642" s="75"/>
      <c r="P642" s="75"/>
      <c r="Q642" s="75"/>
      <c r="R642" s="75"/>
      <c r="S642" s="75"/>
      <c r="T642" s="75"/>
    </row>
    <row r="643" spans="15:20" x14ac:dyDescent="0.25">
      <c r="O643" s="75"/>
      <c r="P643" s="75"/>
      <c r="Q643" s="75"/>
      <c r="R643" s="75"/>
      <c r="S643" s="75"/>
      <c r="T643" s="75"/>
    </row>
    <row r="644" spans="15:20" x14ac:dyDescent="0.25">
      <c r="O644" s="75"/>
      <c r="P644" s="75"/>
      <c r="Q644" s="75"/>
      <c r="R644" s="75"/>
      <c r="S644" s="75"/>
      <c r="T644" s="75"/>
    </row>
    <row r="645" spans="15:20" x14ac:dyDescent="0.25">
      <c r="O645" s="75"/>
      <c r="P645" s="75"/>
      <c r="Q645" s="75"/>
      <c r="R645" s="75"/>
      <c r="S645" s="75"/>
      <c r="T645" s="75"/>
    </row>
    <row r="646" spans="15:20" x14ac:dyDescent="0.25">
      <c r="O646" s="75"/>
      <c r="P646" s="75"/>
      <c r="Q646" s="75"/>
      <c r="R646" s="75"/>
      <c r="S646" s="75"/>
      <c r="T646" s="75"/>
    </row>
    <row r="647" spans="15:20" x14ac:dyDescent="0.25">
      <c r="O647" s="75"/>
      <c r="P647" s="75"/>
      <c r="Q647" s="75"/>
      <c r="R647" s="75"/>
      <c r="S647" s="75"/>
      <c r="T647" s="75"/>
    </row>
    <row r="648" spans="15:20" x14ac:dyDescent="0.25">
      <c r="O648" s="75"/>
      <c r="P648" s="75"/>
      <c r="Q648" s="75"/>
      <c r="R648" s="75"/>
      <c r="S648" s="75"/>
      <c r="T648" s="75"/>
    </row>
    <row r="649" spans="15:20" x14ac:dyDescent="0.25">
      <c r="O649" s="75"/>
      <c r="P649" s="75"/>
      <c r="Q649" s="75"/>
      <c r="R649" s="75"/>
      <c r="S649" s="75"/>
      <c r="T649" s="75"/>
    </row>
    <row r="650" spans="15:20" x14ac:dyDescent="0.25">
      <c r="O650" s="75"/>
      <c r="P650" s="75"/>
      <c r="Q650" s="75"/>
      <c r="R650" s="75"/>
      <c r="S650" s="75"/>
      <c r="T650" s="75"/>
    </row>
    <row r="651" spans="15:20" x14ac:dyDescent="0.25">
      <c r="O651" s="75"/>
      <c r="P651" s="75"/>
      <c r="Q651" s="75"/>
      <c r="R651" s="75"/>
      <c r="S651" s="75"/>
      <c r="T651" s="75"/>
    </row>
    <row r="652" spans="15:20" x14ac:dyDescent="0.25">
      <c r="O652" s="75"/>
      <c r="P652" s="75"/>
      <c r="Q652" s="75"/>
      <c r="R652" s="75"/>
      <c r="S652" s="75"/>
      <c r="T652" s="75"/>
    </row>
    <row r="653" spans="15:20" x14ac:dyDescent="0.25">
      <c r="O653" s="75"/>
      <c r="P653" s="75"/>
      <c r="Q653" s="75"/>
      <c r="R653" s="75"/>
      <c r="S653" s="75"/>
      <c r="T653" s="75"/>
    </row>
    <row r="654" spans="15:20" x14ac:dyDescent="0.25">
      <c r="O654" s="75"/>
      <c r="P654" s="75"/>
      <c r="Q654" s="75"/>
      <c r="R654" s="75"/>
      <c r="S654" s="75"/>
      <c r="T654" s="75"/>
    </row>
    <row r="655" spans="15:20" x14ac:dyDescent="0.25">
      <c r="O655" s="75"/>
      <c r="P655" s="75"/>
      <c r="Q655" s="75"/>
      <c r="R655" s="75"/>
      <c r="S655" s="75"/>
      <c r="T655" s="75"/>
    </row>
    <row r="656" spans="15:20" x14ac:dyDescent="0.25">
      <c r="O656" s="75"/>
      <c r="P656" s="75"/>
      <c r="Q656" s="75"/>
      <c r="R656" s="75"/>
      <c r="S656" s="75"/>
      <c r="T656" s="75"/>
    </row>
    <row r="657" spans="15:20" x14ac:dyDescent="0.25">
      <c r="O657" s="75"/>
      <c r="P657" s="75"/>
      <c r="Q657" s="75"/>
      <c r="R657" s="75"/>
      <c r="S657" s="75"/>
      <c r="T657" s="75"/>
    </row>
    <row r="658" spans="15:20" x14ac:dyDescent="0.25">
      <c r="O658" s="75"/>
      <c r="P658" s="75"/>
      <c r="Q658" s="75"/>
      <c r="R658" s="75"/>
      <c r="S658" s="75"/>
      <c r="T658" s="75"/>
    </row>
    <row r="659" spans="15:20" x14ac:dyDescent="0.25">
      <c r="O659" s="75"/>
      <c r="P659" s="75"/>
      <c r="Q659" s="75"/>
      <c r="R659" s="75"/>
      <c r="S659" s="75"/>
      <c r="T659" s="75"/>
    </row>
    <row r="660" spans="15:20" x14ac:dyDescent="0.25">
      <c r="O660" s="75"/>
      <c r="P660" s="75"/>
      <c r="Q660" s="75"/>
      <c r="R660" s="75"/>
      <c r="S660" s="75"/>
      <c r="T660" s="75"/>
    </row>
    <row r="661" spans="15:20" x14ac:dyDescent="0.25">
      <c r="O661" s="75"/>
      <c r="P661" s="75"/>
      <c r="Q661" s="75"/>
      <c r="R661" s="75"/>
      <c r="S661" s="75"/>
      <c r="T661" s="75"/>
    </row>
    <row r="662" spans="15:20" x14ac:dyDescent="0.25">
      <c r="O662" s="75"/>
      <c r="P662" s="75"/>
      <c r="Q662" s="75"/>
      <c r="R662" s="75"/>
      <c r="S662" s="75"/>
      <c r="T662" s="75"/>
    </row>
    <row r="663" spans="15:20" x14ac:dyDescent="0.25">
      <c r="O663" s="75"/>
      <c r="P663" s="75"/>
      <c r="Q663" s="75"/>
      <c r="R663" s="75"/>
      <c r="S663" s="75"/>
      <c r="T663" s="75"/>
    </row>
    <row r="664" spans="15:20" x14ac:dyDescent="0.25">
      <c r="O664" s="75"/>
      <c r="P664" s="75"/>
      <c r="Q664" s="75"/>
      <c r="R664" s="75"/>
      <c r="S664" s="75"/>
      <c r="T664" s="75"/>
    </row>
    <row r="665" spans="15:20" x14ac:dyDescent="0.25">
      <c r="O665" s="75"/>
      <c r="P665" s="75"/>
      <c r="Q665" s="75"/>
      <c r="R665" s="75"/>
      <c r="S665" s="75"/>
      <c r="T665" s="75"/>
    </row>
    <row r="666" spans="15:20" x14ac:dyDescent="0.25">
      <c r="O666" s="75"/>
      <c r="P666" s="75"/>
      <c r="Q666" s="75"/>
      <c r="R666" s="75"/>
      <c r="S666" s="75"/>
      <c r="T666" s="75"/>
    </row>
    <row r="667" spans="15:20" x14ac:dyDescent="0.25">
      <c r="O667" s="75"/>
      <c r="P667" s="75"/>
      <c r="Q667" s="75"/>
      <c r="R667" s="75"/>
      <c r="S667" s="75"/>
      <c r="T667" s="75"/>
    </row>
    <row r="668" spans="15:20" x14ac:dyDescent="0.25">
      <c r="O668" s="75"/>
      <c r="P668" s="75"/>
      <c r="Q668" s="75"/>
      <c r="R668" s="75"/>
      <c r="S668" s="75"/>
      <c r="T668" s="75"/>
    </row>
    <row r="669" spans="15:20" x14ac:dyDescent="0.25">
      <c r="O669" s="75"/>
      <c r="P669" s="75"/>
      <c r="Q669" s="75"/>
      <c r="R669" s="75"/>
      <c r="S669" s="75"/>
      <c r="T669" s="75"/>
    </row>
    <row r="670" spans="15:20" x14ac:dyDescent="0.25">
      <c r="O670" s="75"/>
      <c r="P670" s="75"/>
      <c r="Q670" s="75"/>
      <c r="R670" s="75"/>
      <c r="S670" s="75"/>
      <c r="T670" s="75"/>
    </row>
    <row r="671" spans="15:20" x14ac:dyDescent="0.25">
      <c r="O671" s="75"/>
      <c r="P671" s="75"/>
      <c r="Q671" s="75"/>
      <c r="R671" s="75"/>
      <c r="S671" s="75"/>
      <c r="T671" s="75"/>
    </row>
    <row r="672" spans="15:20" x14ac:dyDescent="0.25">
      <c r="O672" s="75"/>
      <c r="P672" s="75"/>
      <c r="Q672" s="75"/>
      <c r="R672" s="75"/>
      <c r="S672" s="75"/>
      <c r="T672" s="75"/>
    </row>
    <row r="673" spans="15:20" x14ac:dyDescent="0.25">
      <c r="O673" s="75"/>
      <c r="P673" s="75"/>
      <c r="Q673" s="75"/>
      <c r="R673" s="75"/>
      <c r="S673" s="75"/>
      <c r="T673" s="75"/>
    </row>
    <row r="674" spans="15:20" x14ac:dyDescent="0.25">
      <c r="O674" s="75"/>
      <c r="P674" s="75"/>
      <c r="Q674" s="75"/>
      <c r="R674" s="75"/>
      <c r="S674" s="75"/>
      <c r="T674" s="75"/>
    </row>
    <row r="675" spans="15:20" x14ac:dyDescent="0.25">
      <c r="O675" s="75"/>
      <c r="P675" s="75"/>
      <c r="Q675" s="75"/>
      <c r="R675" s="75"/>
      <c r="S675" s="75"/>
      <c r="T675" s="75"/>
    </row>
    <row r="676" spans="15:20" x14ac:dyDescent="0.25">
      <c r="O676" s="75"/>
      <c r="P676" s="75"/>
      <c r="Q676" s="75"/>
      <c r="R676" s="75"/>
      <c r="S676" s="75"/>
      <c r="T676" s="75"/>
    </row>
    <row r="677" spans="15:20" x14ac:dyDescent="0.25">
      <c r="O677" s="75"/>
      <c r="P677" s="75"/>
      <c r="Q677" s="75"/>
      <c r="R677" s="75"/>
      <c r="S677" s="75"/>
      <c r="T677" s="75"/>
    </row>
    <row r="678" spans="15:20" x14ac:dyDescent="0.25">
      <c r="O678" s="75"/>
      <c r="P678" s="75"/>
      <c r="Q678" s="75"/>
      <c r="R678" s="75"/>
      <c r="S678" s="75"/>
      <c r="T678" s="75"/>
    </row>
    <row r="679" spans="15:20" x14ac:dyDescent="0.25">
      <c r="O679" s="75"/>
      <c r="P679" s="75"/>
      <c r="Q679" s="75"/>
      <c r="R679" s="75"/>
      <c r="S679" s="75"/>
      <c r="T679" s="75"/>
    </row>
    <row r="680" spans="15:20" x14ac:dyDescent="0.25">
      <c r="O680" s="75"/>
      <c r="P680" s="75"/>
      <c r="Q680" s="75"/>
      <c r="R680" s="75"/>
      <c r="S680" s="75"/>
      <c r="T680" s="75"/>
    </row>
    <row r="681" spans="15:20" x14ac:dyDescent="0.25">
      <c r="O681" s="75"/>
      <c r="P681" s="75"/>
      <c r="Q681" s="75"/>
      <c r="R681" s="75"/>
      <c r="S681" s="75"/>
      <c r="T681" s="75"/>
    </row>
    <row r="682" spans="15:20" x14ac:dyDescent="0.25">
      <c r="O682" s="75"/>
      <c r="P682" s="75"/>
      <c r="Q682" s="75"/>
      <c r="R682" s="75"/>
      <c r="S682" s="75"/>
      <c r="T682" s="75"/>
    </row>
    <row r="683" spans="15:20" x14ac:dyDescent="0.25">
      <c r="O683" s="75"/>
      <c r="P683" s="75"/>
      <c r="Q683" s="75"/>
      <c r="R683" s="75"/>
      <c r="S683" s="75"/>
      <c r="T683" s="75"/>
    </row>
    <row r="684" spans="15:20" x14ac:dyDescent="0.25">
      <c r="O684" s="75"/>
      <c r="P684" s="75"/>
      <c r="Q684" s="75"/>
      <c r="R684" s="75"/>
      <c r="S684" s="75"/>
      <c r="T684" s="75"/>
    </row>
    <row r="685" spans="15:20" x14ac:dyDescent="0.25">
      <c r="O685" s="75"/>
      <c r="P685" s="75"/>
      <c r="Q685" s="75"/>
      <c r="R685" s="75"/>
      <c r="S685" s="75"/>
      <c r="T685" s="75"/>
    </row>
    <row r="686" spans="15:20" x14ac:dyDescent="0.25">
      <c r="O686" s="75"/>
      <c r="P686" s="75"/>
      <c r="Q686" s="75"/>
      <c r="R686" s="75"/>
      <c r="S686" s="75"/>
      <c r="T686" s="75"/>
    </row>
    <row r="687" spans="15:20" x14ac:dyDescent="0.25">
      <c r="O687" s="75"/>
      <c r="P687" s="75"/>
      <c r="Q687" s="75"/>
      <c r="R687" s="75"/>
      <c r="S687" s="75"/>
      <c r="T687" s="75"/>
    </row>
    <row r="688" spans="15:20" x14ac:dyDescent="0.25">
      <c r="O688" s="75"/>
      <c r="P688" s="75"/>
      <c r="Q688" s="75"/>
      <c r="R688" s="75"/>
      <c r="S688" s="75"/>
      <c r="T688" s="75"/>
    </row>
    <row r="689" spans="15:20" x14ac:dyDescent="0.25">
      <c r="O689" s="75"/>
      <c r="P689" s="75"/>
      <c r="Q689" s="75"/>
      <c r="R689" s="75"/>
      <c r="S689" s="75"/>
      <c r="T689" s="75"/>
    </row>
    <row r="690" spans="15:20" x14ac:dyDescent="0.25">
      <c r="O690" s="75"/>
      <c r="P690" s="75"/>
      <c r="Q690" s="75"/>
      <c r="R690" s="75"/>
      <c r="S690" s="75"/>
      <c r="T690" s="75"/>
    </row>
    <row r="691" spans="15:20" x14ac:dyDescent="0.25">
      <c r="O691" s="75"/>
      <c r="P691" s="75"/>
      <c r="Q691" s="75"/>
      <c r="R691" s="75"/>
      <c r="S691" s="75"/>
      <c r="T691" s="75"/>
    </row>
    <row r="692" spans="15:20" x14ac:dyDescent="0.25">
      <c r="O692" s="75"/>
      <c r="P692" s="75"/>
      <c r="Q692" s="75"/>
      <c r="R692" s="75"/>
      <c r="S692" s="75"/>
      <c r="T692" s="75"/>
    </row>
    <row r="693" spans="15:20" x14ac:dyDescent="0.25">
      <c r="O693" s="75"/>
      <c r="P693" s="75"/>
      <c r="Q693" s="75"/>
      <c r="R693" s="75"/>
      <c r="S693" s="75"/>
      <c r="T693" s="75"/>
    </row>
    <row r="694" spans="15:20" x14ac:dyDescent="0.25">
      <c r="O694" s="75"/>
      <c r="P694" s="75"/>
      <c r="Q694" s="75"/>
      <c r="R694" s="75"/>
      <c r="S694" s="75"/>
      <c r="T694" s="75"/>
    </row>
    <row r="695" spans="15:20" x14ac:dyDescent="0.25">
      <c r="O695" s="75"/>
      <c r="P695" s="75"/>
      <c r="Q695" s="75"/>
      <c r="R695" s="75"/>
      <c r="S695" s="75"/>
      <c r="T695" s="75"/>
    </row>
    <row r="696" spans="15:20" x14ac:dyDescent="0.25">
      <c r="O696" s="75"/>
      <c r="P696" s="75"/>
      <c r="Q696" s="75"/>
      <c r="R696" s="75"/>
      <c r="S696" s="75"/>
      <c r="T696" s="75"/>
    </row>
    <row r="697" spans="15:20" x14ac:dyDescent="0.25">
      <c r="O697" s="75"/>
      <c r="P697" s="75"/>
      <c r="Q697" s="75"/>
      <c r="R697" s="75"/>
      <c r="S697" s="75"/>
      <c r="T697" s="75"/>
    </row>
    <row r="698" spans="15:20" x14ac:dyDescent="0.25">
      <c r="O698" s="75"/>
      <c r="P698" s="75"/>
      <c r="Q698" s="75"/>
      <c r="R698" s="75"/>
      <c r="S698" s="75"/>
      <c r="T698" s="75"/>
    </row>
    <row r="699" spans="15:20" x14ac:dyDescent="0.25">
      <c r="O699" s="75"/>
      <c r="P699" s="75"/>
      <c r="Q699" s="75"/>
      <c r="R699" s="75"/>
      <c r="S699" s="75"/>
      <c r="T699" s="75"/>
    </row>
    <row r="700" spans="15:20" x14ac:dyDescent="0.25">
      <c r="O700" s="75"/>
      <c r="P700" s="75"/>
      <c r="Q700" s="75"/>
      <c r="R700" s="75"/>
      <c r="S700" s="75"/>
      <c r="T700" s="75"/>
    </row>
    <row r="701" spans="15:20" x14ac:dyDescent="0.25">
      <c r="O701" s="75"/>
      <c r="P701" s="75"/>
      <c r="Q701" s="75"/>
      <c r="R701" s="75"/>
      <c r="S701" s="75"/>
      <c r="T701" s="75"/>
    </row>
    <row r="702" spans="15:20" x14ac:dyDescent="0.25">
      <c r="O702" s="75"/>
      <c r="P702" s="75"/>
      <c r="Q702" s="75"/>
      <c r="R702" s="75"/>
      <c r="S702" s="75"/>
      <c r="T702" s="75"/>
    </row>
    <row r="703" spans="15:20" x14ac:dyDescent="0.25">
      <c r="O703" s="75"/>
      <c r="P703" s="75"/>
      <c r="Q703" s="75"/>
      <c r="R703" s="75"/>
      <c r="S703" s="75"/>
      <c r="T703" s="75"/>
    </row>
    <row r="704" spans="15:20" x14ac:dyDescent="0.25">
      <c r="O704" s="75"/>
      <c r="P704" s="75"/>
      <c r="Q704" s="75"/>
      <c r="R704" s="75"/>
      <c r="S704" s="75"/>
      <c r="T704" s="75"/>
    </row>
    <row r="705" spans="15:20" x14ac:dyDescent="0.25">
      <c r="O705" s="75"/>
      <c r="P705" s="75"/>
      <c r="Q705" s="75"/>
      <c r="R705" s="75"/>
      <c r="S705" s="75"/>
      <c r="T705" s="75"/>
    </row>
    <row r="706" spans="15:20" x14ac:dyDescent="0.25">
      <c r="O706" s="75"/>
      <c r="P706" s="75"/>
      <c r="Q706" s="75"/>
      <c r="R706" s="75"/>
      <c r="S706" s="75"/>
      <c r="T706" s="75"/>
    </row>
    <row r="707" spans="15:20" x14ac:dyDescent="0.25">
      <c r="O707" s="75"/>
      <c r="P707" s="75"/>
      <c r="Q707" s="75"/>
      <c r="R707" s="75"/>
      <c r="S707" s="75"/>
      <c r="T707" s="75"/>
    </row>
    <row r="708" spans="15:20" x14ac:dyDescent="0.25">
      <c r="O708" s="75"/>
      <c r="P708" s="75"/>
      <c r="Q708" s="75"/>
      <c r="R708" s="75"/>
      <c r="S708" s="75"/>
      <c r="T708" s="75"/>
    </row>
    <row r="709" spans="15:20" x14ac:dyDescent="0.25">
      <c r="O709" s="75"/>
      <c r="P709" s="75"/>
      <c r="Q709" s="75"/>
      <c r="R709" s="75"/>
      <c r="S709" s="75"/>
      <c r="T709" s="75"/>
    </row>
    <row r="710" spans="15:20" x14ac:dyDescent="0.25">
      <c r="O710" s="75"/>
      <c r="P710" s="75"/>
      <c r="Q710" s="75"/>
      <c r="R710" s="75"/>
      <c r="S710" s="75"/>
      <c r="T710" s="75"/>
    </row>
    <row r="711" spans="15:20" x14ac:dyDescent="0.25">
      <c r="O711" s="75"/>
      <c r="P711" s="75"/>
      <c r="Q711" s="75"/>
      <c r="R711" s="75"/>
      <c r="S711" s="75"/>
      <c r="T711" s="75"/>
    </row>
    <row r="712" spans="15:20" x14ac:dyDescent="0.25">
      <c r="O712" s="75"/>
      <c r="P712" s="75"/>
      <c r="Q712" s="75"/>
      <c r="R712" s="75"/>
      <c r="S712" s="75"/>
      <c r="T712" s="75"/>
    </row>
    <row r="713" spans="15:20" x14ac:dyDescent="0.25">
      <c r="O713" s="75"/>
      <c r="P713" s="75"/>
      <c r="Q713" s="75"/>
      <c r="R713" s="75"/>
      <c r="S713" s="75"/>
      <c r="T713" s="75"/>
    </row>
    <row r="714" spans="15:20" x14ac:dyDescent="0.25">
      <c r="O714" s="75"/>
      <c r="P714" s="75"/>
      <c r="Q714" s="75"/>
      <c r="R714" s="75"/>
      <c r="S714" s="75"/>
      <c r="T714" s="75"/>
    </row>
    <row r="715" spans="15:20" x14ac:dyDescent="0.25">
      <c r="O715" s="75"/>
      <c r="P715" s="75"/>
      <c r="Q715" s="75"/>
      <c r="R715" s="75"/>
      <c r="S715" s="75"/>
      <c r="T715" s="75"/>
    </row>
    <row r="716" spans="15:20" x14ac:dyDescent="0.25">
      <c r="O716" s="75"/>
      <c r="P716" s="75"/>
      <c r="Q716" s="75"/>
      <c r="R716" s="75"/>
      <c r="S716" s="75"/>
      <c r="T716" s="75"/>
    </row>
    <row r="717" spans="15:20" x14ac:dyDescent="0.25">
      <c r="O717" s="75"/>
      <c r="P717" s="75"/>
      <c r="Q717" s="75"/>
      <c r="R717" s="75"/>
      <c r="S717" s="75"/>
      <c r="T717" s="75"/>
    </row>
    <row r="718" spans="15:20" x14ac:dyDescent="0.25">
      <c r="O718" s="75"/>
      <c r="P718" s="75"/>
      <c r="Q718" s="75"/>
      <c r="R718" s="75"/>
      <c r="S718" s="75"/>
      <c r="T718" s="75"/>
    </row>
    <row r="719" spans="15:20" x14ac:dyDescent="0.25">
      <c r="O719" s="75"/>
      <c r="P719" s="75"/>
      <c r="Q719" s="75"/>
      <c r="R719" s="75"/>
      <c r="S719" s="75"/>
      <c r="T719" s="75"/>
    </row>
    <row r="720" spans="15:20" x14ac:dyDescent="0.25">
      <c r="O720" s="75"/>
      <c r="P720" s="75"/>
      <c r="Q720" s="75"/>
      <c r="R720" s="75"/>
      <c r="S720" s="75"/>
      <c r="T720" s="75"/>
    </row>
    <row r="721" spans="15:20" x14ac:dyDescent="0.25">
      <c r="O721" s="75"/>
      <c r="P721" s="75"/>
      <c r="Q721" s="75"/>
      <c r="R721" s="75"/>
      <c r="S721" s="75"/>
      <c r="T721" s="75"/>
    </row>
    <row r="722" spans="15:20" x14ac:dyDescent="0.25">
      <c r="O722" s="75"/>
      <c r="P722" s="75"/>
      <c r="Q722" s="75"/>
      <c r="R722" s="75"/>
      <c r="S722" s="75"/>
      <c r="T722" s="75"/>
    </row>
    <row r="723" spans="15:20" x14ac:dyDescent="0.25">
      <c r="O723" s="75"/>
      <c r="P723" s="75"/>
      <c r="Q723" s="75"/>
      <c r="R723" s="75"/>
      <c r="S723" s="75"/>
      <c r="T723" s="75"/>
    </row>
    <row r="724" spans="15:20" x14ac:dyDescent="0.25">
      <c r="O724" s="75"/>
      <c r="P724" s="75"/>
      <c r="Q724" s="75"/>
      <c r="R724" s="75"/>
      <c r="S724" s="75"/>
      <c r="T724" s="75"/>
    </row>
    <row r="725" spans="15:20" x14ac:dyDescent="0.25">
      <c r="O725" s="75"/>
      <c r="P725" s="75"/>
      <c r="Q725" s="75"/>
      <c r="R725" s="75"/>
      <c r="S725" s="75"/>
      <c r="T725" s="75"/>
    </row>
    <row r="726" spans="15:20" x14ac:dyDescent="0.25">
      <c r="O726" s="75"/>
      <c r="P726" s="75"/>
      <c r="Q726" s="75"/>
      <c r="R726" s="75"/>
      <c r="S726" s="75"/>
      <c r="T726" s="75"/>
    </row>
    <row r="727" spans="15:20" x14ac:dyDescent="0.25">
      <c r="O727" s="75"/>
      <c r="P727" s="75"/>
      <c r="Q727" s="75"/>
      <c r="R727" s="75"/>
      <c r="S727" s="75"/>
      <c r="T727" s="75"/>
    </row>
    <row r="728" spans="15:20" x14ac:dyDescent="0.25">
      <c r="O728" s="75"/>
      <c r="P728" s="75"/>
      <c r="Q728" s="75"/>
      <c r="R728" s="75"/>
      <c r="S728" s="75"/>
      <c r="T728" s="75"/>
    </row>
    <row r="729" spans="15:20" x14ac:dyDescent="0.25">
      <c r="O729" s="75"/>
      <c r="P729" s="75"/>
      <c r="Q729" s="75"/>
      <c r="R729" s="75"/>
      <c r="S729" s="75"/>
      <c r="T729" s="75"/>
    </row>
    <row r="730" spans="15:20" x14ac:dyDescent="0.25">
      <c r="O730" s="75"/>
      <c r="P730" s="75"/>
      <c r="Q730" s="75"/>
      <c r="R730" s="75"/>
      <c r="S730" s="75"/>
      <c r="T730" s="75"/>
    </row>
    <row r="731" spans="15:20" x14ac:dyDescent="0.25">
      <c r="O731" s="75"/>
      <c r="P731" s="75"/>
      <c r="Q731" s="75"/>
      <c r="R731" s="75"/>
      <c r="S731" s="75"/>
      <c r="T731" s="75"/>
    </row>
    <row r="732" spans="15:20" x14ac:dyDescent="0.25">
      <c r="O732" s="75"/>
      <c r="P732" s="75"/>
      <c r="Q732" s="75"/>
      <c r="R732" s="75"/>
      <c r="S732" s="75"/>
      <c r="T732" s="75"/>
    </row>
    <row r="733" spans="15:20" x14ac:dyDescent="0.25">
      <c r="O733" s="75"/>
      <c r="P733" s="75"/>
      <c r="Q733" s="75"/>
      <c r="R733" s="75"/>
      <c r="S733" s="75"/>
      <c r="T733" s="75"/>
    </row>
    <row r="734" spans="15:20" x14ac:dyDescent="0.25">
      <c r="O734" s="75"/>
      <c r="P734" s="75"/>
      <c r="Q734" s="75"/>
      <c r="R734" s="75"/>
      <c r="S734" s="75"/>
      <c r="T734" s="75"/>
    </row>
    <row r="735" spans="15:20" x14ac:dyDescent="0.25">
      <c r="O735" s="75"/>
      <c r="P735" s="75"/>
      <c r="Q735" s="75"/>
      <c r="R735" s="75"/>
      <c r="S735" s="75"/>
      <c r="T735" s="75"/>
    </row>
    <row r="736" spans="15:20" x14ac:dyDescent="0.25">
      <c r="O736" s="75"/>
      <c r="P736" s="75"/>
      <c r="Q736" s="75"/>
      <c r="R736" s="75"/>
      <c r="S736" s="75"/>
      <c r="T736" s="75"/>
    </row>
    <row r="737" spans="15:20" x14ac:dyDescent="0.25">
      <c r="O737" s="75"/>
      <c r="P737" s="75"/>
      <c r="Q737" s="75"/>
      <c r="R737" s="75"/>
      <c r="S737" s="75"/>
      <c r="T737" s="75"/>
    </row>
    <row r="738" spans="15:20" x14ac:dyDescent="0.25">
      <c r="O738" s="75"/>
      <c r="P738" s="75"/>
      <c r="Q738" s="75"/>
      <c r="R738" s="75"/>
      <c r="S738" s="75"/>
      <c r="T738" s="75"/>
    </row>
    <row r="739" spans="15:20" x14ac:dyDescent="0.25">
      <c r="O739" s="75"/>
      <c r="P739" s="75"/>
      <c r="Q739" s="75"/>
      <c r="R739" s="75"/>
      <c r="S739" s="75"/>
      <c r="T739" s="75"/>
    </row>
    <row r="740" spans="15:20" x14ac:dyDescent="0.25">
      <c r="O740" s="75"/>
      <c r="P740" s="75"/>
      <c r="Q740" s="75"/>
      <c r="R740" s="75"/>
      <c r="S740" s="75"/>
      <c r="T740" s="75"/>
    </row>
    <row r="741" spans="15:20" x14ac:dyDescent="0.25">
      <c r="O741" s="75"/>
      <c r="P741" s="75"/>
      <c r="Q741" s="75"/>
      <c r="R741" s="75"/>
      <c r="S741" s="75"/>
      <c r="T741" s="75"/>
    </row>
    <row r="742" spans="15:20" x14ac:dyDescent="0.25">
      <c r="O742" s="75"/>
      <c r="P742" s="75"/>
      <c r="Q742" s="75"/>
      <c r="R742" s="75"/>
      <c r="S742" s="75"/>
      <c r="T742" s="75"/>
    </row>
    <row r="743" spans="15:20" x14ac:dyDescent="0.25">
      <c r="O743" s="75"/>
      <c r="P743" s="75"/>
      <c r="Q743" s="75"/>
      <c r="R743" s="75"/>
      <c r="S743" s="75"/>
      <c r="T743" s="75"/>
    </row>
    <row r="744" spans="15:20" x14ac:dyDescent="0.25">
      <c r="O744" s="75"/>
      <c r="P744" s="75"/>
      <c r="Q744" s="75"/>
      <c r="R744" s="75"/>
      <c r="S744" s="75"/>
      <c r="T744" s="75"/>
    </row>
    <row r="745" spans="15:20" x14ac:dyDescent="0.25">
      <c r="O745" s="75"/>
      <c r="P745" s="75"/>
      <c r="Q745" s="75"/>
      <c r="R745" s="75"/>
      <c r="S745" s="75"/>
      <c r="T745" s="75"/>
    </row>
    <row r="746" spans="15:20" x14ac:dyDescent="0.25">
      <c r="O746" s="75"/>
      <c r="P746" s="75"/>
      <c r="Q746" s="75"/>
      <c r="R746" s="75"/>
      <c r="S746" s="75"/>
      <c r="T746" s="75"/>
    </row>
    <row r="747" spans="15:20" x14ac:dyDescent="0.25">
      <c r="O747" s="75"/>
      <c r="P747" s="75"/>
      <c r="Q747" s="75"/>
      <c r="R747" s="75"/>
      <c r="S747" s="75"/>
      <c r="T747" s="75"/>
    </row>
    <row r="748" spans="15:20" x14ac:dyDescent="0.25">
      <c r="O748" s="75"/>
      <c r="P748" s="75"/>
      <c r="Q748" s="75"/>
      <c r="R748" s="75"/>
      <c r="S748" s="75"/>
      <c r="T748" s="75"/>
    </row>
    <row r="749" spans="15:20" x14ac:dyDescent="0.25">
      <c r="O749" s="75"/>
      <c r="P749" s="75"/>
      <c r="Q749" s="75"/>
      <c r="R749" s="75"/>
      <c r="S749" s="75"/>
      <c r="T749" s="75"/>
    </row>
    <row r="750" spans="15:20" x14ac:dyDescent="0.25">
      <c r="O750" s="75"/>
      <c r="P750" s="75"/>
      <c r="Q750" s="75"/>
      <c r="R750" s="75"/>
      <c r="S750" s="75"/>
      <c r="T750" s="75"/>
    </row>
    <row r="751" spans="15:20" x14ac:dyDescent="0.25">
      <c r="O751" s="75"/>
      <c r="P751" s="75"/>
      <c r="Q751" s="75"/>
      <c r="R751" s="75"/>
      <c r="S751" s="75"/>
      <c r="T751" s="75"/>
    </row>
    <row r="752" spans="15:20" x14ac:dyDescent="0.25">
      <c r="O752" s="75"/>
      <c r="P752" s="75"/>
      <c r="Q752" s="75"/>
      <c r="R752" s="75"/>
      <c r="S752" s="75"/>
      <c r="T752" s="75"/>
    </row>
    <row r="753" spans="15:20" x14ac:dyDescent="0.25">
      <c r="O753" s="75"/>
      <c r="P753" s="75"/>
      <c r="Q753" s="75"/>
      <c r="R753" s="75"/>
      <c r="S753" s="75"/>
      <c r="T753" s="75"/>
    </row>
    <row r="754" spans="15:20" x14ac:dyDescent="0.25">
      <c r="O754" s="75"/>
      <c r="P754" s="75"/>
      <c r="Q754" s="75"/>
      <c r="R754" s="75"/>
      <c r="S754" s="75"/>
      <c r="T754" s="75"/>
    </row>
    <row r="755" spans="15:20" x14ac:dyDescent="0.25">
      <c r="O755" s="75"/>
      <c r="P755" s="75"/>
      <c r="Q755" s="75"/>
      <c r="R755" s="75"/>
      <c r="S755" s="75"/>
      <c r="T755" s="75"/>
    </row>
    <row r="756" spans="15:20" x14ac:dyDescent="0.25">
      <c r="O756" s="75"/>
      <c r="P756" s="75"/>
      <c r="Q756" s="75"/>
      <c r="R756" s="75"/>
      <c r="S756" s="75"/>
      <c r="T756" s="75"/>
    </row>
    <row r="757" spans="15:20" x14ac:dyDescent="0.25">
      <c r="O757" s="75"/>
      <c r="P757" s="75"/>
      <c r="Q757" s="75"/>
      <c r="R757" s="75"/>
      <c r="S757" s="75"/>
      <c r="T757" s="75"/>
    </row>
    <row r="758" spans="15:20" x14ac:dyDescent="0.25">
      <c r="O758" s="75"/>
      <c r="P758" s="75"/>
      <c r="Q758" s="75"/>
      <c r="R758" s="75"/>
      <c r="S758" s="75"/>
      <c r="T758" s="75"/>
    </row>
    <row r="759" spans="15:20" x14ac:dyDescent="0.25">
      <c r="O759" s="75"/>
      <c r="P759" s="75"/>
      <c r="Q759" s="75"/>
      <c r="R759" s="75"/>
      <c r="S759" s="75"/>
      <c r="T759" s="75"/>
    </row>
    <row r="760" spans="15:20" x14ac:dyDescent="0.25">
      <c r="O760" s="75"/>
      <c r="P760" s="75"/>
      <c r="Q760" s="75"/>
      <c r="R760" s="75"/>
      <c r="S760" s="75"/>
      <c r="T760" s="75"/>
    </row>
    <row r="761" spans="15:20" x14ac:dyDescent="0.25">
      <c r="O761" s="75"/>
      <c r="P761" s="75"/>
      <c r="Q761" s="75"/>
      <c r="R761" s="75"/>
      <c r="S761" s="75"/>
      <c r="T761" s="75"/>
    </row>
    <row r="762" spans="15:20" x14ac:dyDescent="0.25">
      <c r="O762" s="75"/>
      <c r="P762" s="75"/>
      <c r="Q762" s="75"/>
      <c r="R762" s="75"/>
      <c r="S762" s="75"/>
      <c r="T762" s="75"/>
    </row>
    <row r="763" spans="15:20" x14ac:dyDescent="0.25">
      <c r="O763" s="75"/>
      <c r="P763" s="75"/>
      <c r="Q763" s="75"/>
      <c r="R763" s="75"/>
      <c r="S763" s="75"/>
      <c r="T763" s="75"/>
    </row>
    <row r="764" spans="15:20" x14ac:dyDescent="0.25">
      <c r="O764" s="75"/>
      <c r="P764" s="75"/>
      <c r="Q764" s="75"/>
      <c r="R764" s="75"/>
      <c r="S764" s="75"/>
      <c r="T764" s="75"/>
    </row>
    <row r="765" spans="15:20" x14ac:dyDescent="0.25">
      <c r="O765" s="75"/>
      <c r="P765" s="75"/>
      <c r="Q765" s="75"/>
      <c r="R765" s="75"/>
      <c r="S765" s="75"/>
      <c r="T765" s="75"/>
    </row>
    <row r="766" spans="15:20" x14ac:dyDescent="0.25">
      <c r="O766" s="75"/>
      <c r="P766" s="75"/>
      <c r="Q766" s="75"/>
      <c r="R766" s="75"/>
      <c r="S766" s="75"/>
      <c r="T766" s="75"/>
    </row>
    <row r="767" spans="15:20" x14ac:dyDescent="0.25">
      <c r="O767" s="75"/>
      <c r="P767" s="75"/>
      <c r="Q767" s="75"/>
      <c r="R767" s="75"/>
      <c r="S767" s="75"/>
      <c r="T767" s="75"/>
    </row>
    <row r="768" spans="15:20" x14ac:dyDescent="0.25">
      <c r="O768" s="75"/>
      <c r="P768" s="75"/>
      <c r="Q768" s="75"/>
      <c r="R768" s="75"/>
      <c r="S768" s="75"/>
      <c r="T768" s="75"/>
    </row>
    <row r="769" spans="15:20" x14ac:dyDescent="0.25">
      <c r="O769" s="75"/>
      <c r="P769" s="75"/>
      <c r="Q769" s="75"/>
      <c r="R769" s="75"/>
      <c r="S769" s="75"/>
      <c r="T769" s="75"/>
    </row>
    <row r="770" spans="15:20" x14ac:dyDescent="0.25">
      <c r="O770" s="75"/>
      <c r="P770" s="75"/>
      <c r="Q770" s="75"/>
      <c r="R770" s="75"/>
      <c r="S770" s="75"/>
      <c r="T770" s="75"/>
    </row>
    <row r="771" spans="15:20" x14ac:dyDescent="0.25">
      <c r="O771" s="75"/>
      <c r="P771" s="75"/>
      <c r="Q771" s="75"/>
      <c r="R771" s="75"/>
      <c r="S771" s="75"/>
      <c r="T771" s="75"/>
    </row>
    <row r="772" spans="15:20" x14ac:dyDescent="0.25">
      <c r="O772" s="75"/>
      <c r="P772" s="75"/>
      <c r="Q772" s="75"/>
      <c r="R772" s="75"/>
      <c r="S772" s="75"/>
      <c r="T772" s="75"/>
    </row>
    <row r="773" spans="15:20" x14ac:dyDescent="0.25">
      <c r="O773" s="75"/>
      <c r="P773" s="75"/>
      <c r="Q773" s="75"/>
      <c r="R773" s="75"/>
      <c r="S773" s="75"/>
      <c r="T773" s="75"/>
    </row>
    <row r="774" spans="15:20" x14ac:dyDescent="0.25">
      <c r="O774" s="75"/>
      <c r="P774" s="75"/>
      <c r="Q774" s="75"/>
      <c r="R774" s="75"/>
      <c r="S774" s="75"/>
      <c r="T774" s="75"/>
    </row>
    <row r="775" spans="15:20" x14ac:dyDescent="0.25">
      <c r="O775" s="75"/>
      <c r="P775" s="75"/>
      <c r="Q775" s="75"/>
      <c r="R775" s="75"/>
      <c r="S775" s="75"/>
      <c r="T775" s="75"/>
    </row>
    <row r="776" spans="15:20" x14ac:dyDescent="0.25">
      <c r="O776" s="75"/>
      <c r="P776" s="75"/>
      <c r="Q776" s="75"/>
      <c r="R776" s="75"/>
      <c r="S776" s="75"/>
      <c r="T776" s="75"/>
    </row>
    <row r="777" spans="15:20" x14ac:dyDescent="0.25">
      <c r="O777" s="75"/>
      <c r="P777" s="75"/>
      <c r="Q777" s="75"/>
      <c r="R777" s="75"/>
      <c r="S777" s="75"/>
      <c r="T777" s="75"/>
    </row>
    <row r="778" spans="15:20" x14ac:dyDescent="0.25">
      <c r="O778" s="75"/>
      <c r="P778" s="75"/>
      <c r="Q778" s="75"/>
      <c r="R778" s="75"/>
      <c r="S778" s="75"/>
      <c r="T778" s="75"/>
    </row>
    <row r="779" spans="15:20" x14ac:dyDescent="0.25">
      <c r="O779" s="75"/>
      <c r="P779" s="75"/>
      <c r="Q779" s="75"/>
      <c r="R779" s="75"/>
      <c r="S779" s="75"/>
      <c r="T779" s="75"/>
    </row>
    <row r="780" spans="15:20" x14ac:dyDescent="0.25">
      <c r="O780" s="75"/>
      <c r="P780" s="75"/>
      <c r="Q780" s="75"/>
      <c r="R780" s="75"/>
      <c r="S780" s="75"/>
      <c r="T780" s="75"/>
    </row>
    <row r="781" spans="15:20" x14ac:dyDescent="0.25">
      <c r="O781" s="75"/>
      <c r="P781" s="75"/>
      <c r="Q781" s="75"/>
      <c r="R781" s="75"/>
      <c r="S781" s="75"/>
      <c r="T781" s="75"/>
    </row>
    <row r="782" spans="15:20" x14ac:dyDescent="0.25">
      <c r="O782" s="75"/>
      <c r="P782" s="75"/>
      <c r="Q782" s="75"/>
      <c r="R782" s="75"/>
      <c r="S782" s="75"/>
      <c r="T782" s="75"/>
    </row>
    <row r="783" spans="15:20" x14ac:dyDescent="0.25">
      <c r="O783" s="75"/>
      <c r="P783" s="75"/>
      <c r="Q783" s="75"/>
      <c r="R783" s="75"/>
      <c r="S783" s="75"/>
      <c r="T783" s="75"/>
    </row>
    <row r="784" spans="15:20" x14ac:dyDescent="0.25">
      <c r="O784" s="75"/>
      <c r="P784" s="75"/>
      <c r="Q784" s="75"/>
      <c r="R784" s="75"/>
      <c r="S784" s="75"/>
      <c r="T784" s="75"/>
    </row>
    <row r="785" spans="15:20" x14ac:dyDescent="0.25">
      <c r="O785" s="75"/>
      <c r="P785" s="75"/>
      <c r="Q785" s="75"/>
      <c r="R785" s="75"/>
      <c r="S785" s="75"/>
      <c r="T785" s="75"/>
    </row>
    <row r="786" spans="15:20" x14ac:dyDescent="0.25">
      <c r="O786" s="75"/>
      <c r="P786" s="75"/>
      <c r="Q786" s="75"/>
      <c r="R786" s="75"/>
      <c r="S786" s="75"/>
      <c r="T786" s="75"/>
    </row>
    <row r="787" spans="15:20" x14ac:dyDescent="0.25">
      <c r="O787" s="75"/>
      <c r="P787" s="75"/>
      <c r="Q787" s="75"/>
      <c r="R787" s="75"/>
      <c r="S787" s="75"/>
      <c r="T787" s="75"/>
    </row>
    <row r="788" spans="15:20" x14ac:dyDescent="0.25">
      <c r="O788" s="75"/>
      <c r="P788" s="75"/>
      <c r="Q788" s="75"/>
      <c r="R788" s="75"/>
      <c r="S788" s="75"/>
      <c r="T788" s="75"/>
    </row>
    <row r="789" spans="15:20" x14ac:dyDescent="0.25">
      <c r="O789" s="75"/>
      <c r="P789" s="75"/>
      <c r="Q789" s="75"/>
      <c r="R789" s="75"/>
      <c r="S789" s="75"/>
      <c r="T789" s="75"/>
    </row>
    <row r="790" spans="15:20" x14ac:dyDescent="0.25">
      <c r="O790" s="75"/>
      <c r="P790" s="75"/>
      <c r="Q790" s="75"/>
      <c r="R790" s="75"/>
      <c r="S790" s="75"/>
      <c r="T790" s="75"/>
    </row>
    <row r="791" spans="15:20" x14ac:dyDescent="0.25">
      <c r="O791" s="75"/>
      <c r="P791" s="75"/>
      <c r="Q791" s="75"/>
      <c r="R791" s="75"/>
      <c r="S791" s="75"/>
      <c r="T791" s="75"/>
    </row>
    <row r="792" spans="15:20" x14ac:dyDescent="0.25">
      <c r="O792" s="75"/>
      <c r="P792" s="75"/>
      <c r="Q792" s="75"/>
      <c r="R792" s="75"/>
      <c r="S792" s="75"/>
      <c r="T792" s="75"/>
    </row>
    <row r="793" spans="15:20" x14ac:dyDescent="0.25">
      <c r="O793" s="75"/>
      <c r="P793" s="75"/>
      <c r="Q793" s="75"/>
      <c r="R793" s="75"/>
      <c r="S793" s="75"/>
      <c r="T793" s="75"/>
    </row>
    <row r="794" spans="15:20" x14ac:dyDescent="0.25">
      <c r="O794" s="75"/>
      <c r="P794" s="75"/>
      <c r="Q794" s="75"/>
      <c r="R794" s="75"/>
      <c r="S794" s="75"/>
      <c r="T794" s="75"/>
    </row>
    <row r="795" spans="15:20" x14ac:dyDescent="0.25">
      <c r="O795" s="75"/>
      <c r="P795" s="75"/>
      <c r="Q795" s="75"/>
      <c r="R795" s="75"/>
      <c r="S795" s="75"/>
      <c r="T795" s="75"/>
    </row>
    <row r="796" spans="15:20" x14ac:dyDescent="0.25">
      <c r="O796" s="75"/>
      <c r="P796" s="75"/>
      <c r="Q796" s="75"/>
      <c r="R796" s="75"/>
      <c r="S796" s="75"/>
      <c r="T796" s="75"/>
    </row>
    <row r="797" spans="15:20" x14ac:dyDescent="0.25">
      <c r="O797" s="75"/>
      <c r="P797" s="75"/>
      <c r="Q797" s="75"/>
      <c r="R797" s="75"/>
      <c r="S797" s="75"/>
      <c r="T797" s="75"/>
    </row>
    <row r="798" spans="15:20" x14ac:dyDescent="0.25">
      <c r="O798" s="75"/>
      <c r="P798" s="75"/>
      <c r="Q798" s="75"/>
      <c r="R798" s="75"/>
      <c r="S798" s="75"/>
      <c r="T798" s="75"/>
    </row>
    <row r="799" spans="15:20" x14ac:dyDescent="0.25">
      <c r="O799" s="75"/>
      <c r="P799" s="75"/>
      <c r="Q799" s="75"/>
      <c r="R799" s="75"/>
      <c r="S799" s="75"/>
      <c r="T799" s="75"/>
    </row>
    <row r="800" spans="15:20" x14ac:dyDescent="0.25">
      <c r="O800" s="75"/>
      <c r="P800" s="75"/>
      <c r="Q800" s="75"/>
      <c r="R800" s="75"/>
      <c r="S800" s="75"/>
      <c r="T800" s="75"/>
    </row>
    <row r="801" spans="15:20" x14ac:dyDescent="0.25">
      <c r="O801" s="75"/>
      <c r="P801" s="75"/>
      <c r="Q801" s="75"/>
      <c r="R801" s="75"/>
      <c r="S801" s="75"/>
      <c r="T801" s="75"/>
    </row>
    <row r="802" spans="15:20" x14ac:dyDescent="0.25">
      <c r="O802" s="75"/>
      <c r="P802" s="75"/>
      <c r="Q802" s="75"/>
      <c r="R802" s="75"/>
      <c r="S802" s="75"/>
      <c r="T802" s="75"/>
    </row>
    <row r="803" spans="15:20" x14ac:dyDescent="0.25">
      <c r="O803" s="75"/>
      <c r="P803" s="75"/>
      <c r="Q803" s="75"/>
      <c r="R803" s="75"/>
      <c r="S803" s="75"/>
      <c r="T803" s="75"/>
    </row>
    <row r="804" spans="15:20" x14ac:dyDescent="0.25">
      <c r="O804" s="75"/>
      <c r="P804" s="75"/>
      <c r="Q804" s="75"/>
      <c r="R804" s="75"/>
      <c r="S804" s="75"/>
      <c r="T804" s="75"/>
    </row>
    <row r="805" spans="15:20" x14ac:dyDescent="0.25">
      <c r="O805" s="75"/>
      <c r="P805" s="75"/>
      <c r="Q805" s="75"/>
      <c r="R805" s="75"/>
      <c r="S805" s="75"/>
      <c r="T805" s="75"/>
    </row>
    <row r="806" spans="15:20" x14ac:dyDescent="0.25">
      <c r="O806" s="75"/>
      <c r="P806" s="75"/>
      <c r="Q806" s="75"/>
      <c r="R806" s="75"/>
      <c r="S806" s="75"/>
      <c r="T806" s="75"/>
    </row>
    <row r="807" spans="15:20" x14ac:dyDescent="0.25">
      <c r="O807" s="75"/>
      <c r="P807" s="75"/>
      <c r="Q807" s="75"/>
      <c r="R807" s="75"/>
      <c r="S807" s="75"/>
      <c r="T807" s="75"/>
    </row>
    <row r="808" spans="15:20" x14ac:dyDescent="0.25">
      <c r="O808" s="75"/>
      <c r="P808" s="75"/>
      <c r="Q808" s="75"/>
      <c r="R808" s="75"/>
      <c r="S808" s="75"/>
      <c r="T808" s="75"/>
    </row>
    <row r="809" spans="15:20" x14ac:dyDescent="0.25">
      <c r="O809" s="75"/>
      <c r="P809" s="75"/>
      <c r="Q809" s="75"/>
      <c r="R809" s="75"/>
      <c r="S809" s="75"/>
      <c r="T809" s="75"/>
    </row>
    <row r="810" spans="15:20" x14ac:dyDescent="0.25">
      <c r="O810" s="75"/>
      <c r="P810" s="75"/>
      <c r="Q810" s="75"/>
      <c r="R810" s="75"/>
      <c r="S810" s="75"/>
      <c r="T810" s="75"/>
    </row>
    <row r="811" spans="15:20" x14ac:dyDescent="0.25">
      <c r="O811" s="75"/>
      <c r="P811" s="75"/>
      <c r="Q811" s="75"/>
      <c r="R811" s="75"/>
      <c r="S811" s="75"/>
      <c r="T811" s="75"/>
    </row>
    <row r="812" spans="15:20" x14ac:dyDescent="0.25">
      <c r="O812" s="75"/>
      <c r="P812" s="75"/>
      <c r="Q812" s="75"/>
      <c r="R812" s="75"/>
      <c r="S812" s="75"/>
      <c r="T812" s="75"/>
    </row>
    <row r="813" spans="15:20" x14ac:dyDescent="0.25">
      <c r="O813" s="75"/>
      <c r="P813" s="75"/>
      <c r="Q813" s="75"/>
      <c r="R813" s="75"/>
      <c r="S813" s="75"/>
      <c r="T813" s="75"/>
    </row>
    <row r="814" spans="15:20" x14ac:dyDescent="0.25">
      <c r="O814" s="75"/>
      <c r="P814" s="75"/>
      <c r="Q814" s="75"/>
      <c r="R814" s="75"/>
      <c r="S814" s="75"/>
      <c r="T814" s="75"/>
    </row>
    <row r="815" spans="15:20" x14ac:dyDescent="0.25">
      <c r="O815" s="75"/>
      <c r="P815" s="75"/>
      <c r="Q815" s="75"/>
      <c r="R815" s="75"/>
      <c r="S815" s="75"/>
      <c r="T815" s="75"/>
    </row>
    <row r="816" spans="15:20" x14ac:dyDescent="0.25">
      <c r="O816" s="75"/>
      <c r="P816" s="75"/>
      <c r="Q816" s="75"/>
      <c r="R816" s="75"/>
      <c r="S816" s="75"/>
      <c r="T816" s="75"/>
    </row>
    <row r="817" spans="15:20" x14ac:dyDescent="0.25">
      <c r="O817" s="75"/>
      <c r="P817" s="75"/>
      <c r="Q817" s="75"/>
      <c r="R817" s="75"/>
      <c r="S817" s="75"/>
      <c r="T817" s="75"/>
    </row>
    <row r="818" spans="15:20" x14ac:dyDescent="0.25">
      <c r="O818" s="75"/>
      <c r="P818" s="75"/>
      <c r="Q818" s="75"/>
      <c r="R818" s="75"/>
      <c r="S818" s="75"/>
      <c r="T818" s="75"/>
    </row>
    <row r="819" spans="15:20" x14ac:dyDescent="0.25">
      <c r="O819" s="75"/>
      <c r="P819" s="75"/>
      <c r="Q819" s="75"/>
      <c r="R819" s="75"/>
      <c r="S819" s="75"/>
      <c r="T819" s="75"/>
    </row>
    <row r="820" spans="15:20" x14ac:dyDescent="0.25">
      <c r="O820" s="75"/>
      <c r="P820" s="75"/>
      <c r="Q820" s="75"/>
      <c r="R820" s="75"/>
      <c r="S820" s="75"/>
      <c r="T820" s="75"/>
    </row>
    <row r="821" spans="15:20" x14ac:dyDescent="0.25">
      <c r="O821" s="75"/>
      <c r="P821" s="75"/>
      <c r="Q821" s="75"/>
      <c r="R821" s="75"/>
      <c r="S821" s="75"/>
      <c r="T821" s="75"/>
    </row>
    <row r="822" spans="15:20" x14ac:dyDescent="0.25">
      <c r="O822" s="75"/>
      <c r="P822" s="75"/>
      <c r="Q822" s="75"/>
      <c r="R822" s="75"/>
      <c r="S822" s="75"/>
      <c r="T822" s="75"/>
    </row>
    <row r="823" spans="15:20" x14ac:dyDescent="0.25">
      <c r="O823" s="75"/>
      <c r="P823" s="75"/>
      <c r="Q823" s="75"/>
      <c r="R823" s="75"/>
      <c r="S823" s="75"/>
      <c r="T823" s="75"/>
    </row>
    <row r="824" spans="15:20" x14ac:dyDescent="0.25">
      <c r="O824" s="75"/>
      <c r="P824" s="75"/>
      <c r="Q824" s="75"/>
      <c r="R824" s="75"/>
      <c r="S824" s="75"/>
      <c r="T824" s="75"/>
    </row>
    <row r="825" spans="15:20" x14ac:dyDescent="0.25">
      <c r="O825" s="75"/>
      <c r="P825" s="75"/>
      <c r="Q825" s="75"/>
      <c r="R825" s="75"/>
      <c r="S825" s="75"/>
      <c r="T825" s="75"/>
    </row>
    <row r="826" spans="15:20" x14ac:dyDescent="0.25">
      <c r="O826" s="75"/>
      <c r="P826" s="75"/>
      <c r="Q826" s="75"/>
      <c r="R826" s="75"/>
      <c r="S826" s="75"/>
      <c r="T826" s="75"/>
    </row>
    <row r="827" spans="15:20" x14ac:dyDescent="0.25">
      <c r="O827" s="75"/>
      <c r="P827" s="75"/>
      <c r="Q827" s="75"/>
      <c r="R827" s="75"/>
      <c r="S827" s="75"/>
      <c r="T827" s="75"/>
    </row>
    <row r="828" spans="15:20" x14ac:dyDescent="0.25">
      <c r="O828" s="75"/>
      <c r="P828" s="75"/>
      <c r="Q828" s="75"/>
      <c r="R828" s="75"/>
      <c r="S828" s="75"/>
      <c r="T828" s="75"/>
    </row>
    <row r="829" spans="15:20" x14ac:dyDescent="0.25">
      <c r="O829" s="75"/>
      <c r="P829" s="75"/>
      <c r="Q829" s="75"/>
      <c r="R829" s="75"/>
      <c r="S829" s="75"/>
      <c r="T829" s="75"/>
    </row>
    <row r="830" spans="15:20" x14ac:dyDescent="0.25">
      <c r="O830" s="75"/>
      <c r="P830" s="75"/>
      <c r="Q830" s="75"/>
      <c r="R830" s="75"/>
      <c r="S830" s="75"/>
      <c r="T830" s="75"/>
    </row>
    <row r="831" spans="15:20" x14ac:dyDescent="0.25">
      <c r="O831" s="75"/>
      <c r="P831" s="75"/>
      <c r="Q831" s="75"/>
      <c r="R831" s="75"/>
      <c r="S831" s="75"/>
      <c r="T831" s="75"/>
    </row>
    <row r="832" spans="15:20" x14ac:dyDescent="0.25">
      <c r="O832" s="75"/>
      <c r="P832" s="75"/>
      <c r="Q832" s="75"/>
      <c r="R832" s="75"/>
      <c r="S832" s="75"/>
      <c r="T832" s="75"/>
    </row>
    <row r="833" spans="15:20" x14ac:dyDescent="0.25">
      <c r="O833" s="75"/>
      <c r="P833" s="75"/>
      <c r="Q833" s="75"/>
      <c r="R833" s="75"/>
      <c r="S833" s="75"/>
      <c r="T833" s="75"/>
    </row>
    <row r="834" spans="15:20" x14ac:dyDescent="0.25">
      <c r="O834" s="75"/>
      <c r="P834" s="75"/>
      <c r="Q834" s="75"/>
      <c r="R834" s="75"/>
      <c r="S834" s="75"/>
      <c r="T834" s="75"/>
    </row>
    <row r="835" spans="15:20" x14ac:dyDescent="0.25">
      <c r="O835" s="75"/>
      <c r="P835" s="75"/>
      <c r="Q835" s="75"/>
      <c r="R835" s="75"/>
      <c r="S835" s="75"/>
      <c r="T835" s="75"/>
    </row>
    <row r="836" spans="15:20" x14ac:dyDescent="0.25">
      <c r="O836" s="75"/>
      <c r="P836" s="75"/>
      <c r="Q836" s="75"/>
      <c r="R836" s="75"/>
      <c r="S836" s="75"/>
      <c r="T836" s="75"/>
    </row>
    <row r="837" spans="15:20" x14ac:dyDescent="0.25">
      <c r="O837" s="75"/>
      <c r="P837" s="75"/>
      <c r="Q837" s="75"/>
      <c r="R837" s="75"/>
      <c r="S837" s="75"/>
      <c r="T837" s="75"/>
    </row>
    <row r="838" spans="15:20" x14ac:dyDescent="0.25">
      <c r="O838" s="75"/>
      <c r="P838" s="75"/>
      <c r="Q838" s="75"/>
      <c r="R838" s="75"/>
      <c r="S838" s="75"/>
      <c r="T838" s="75"/>
    </row>
    <row r="839" spans="15:20" x14ac:dyDescent="0.25">
      <c r="O839" s="75"/>
      <c r="P839" s="75"/>
      <c r="Q839" s="75"/>
      <c r="R839" s="75"/>
      <c r="S839" s="75"/>
      <c r="T839" s="75"/>
    </row>
    <row r="840" spans="15:20" x14ac:dyDescent="0.25">
      <c r="O840" s="75"/>
      <c r="P840" s="75"/>
      <c r="Q840" s="75"/>
      <c r="R840" s="75"/>
      <c r="S840" s="75"/>
      <c r="T840" s="75"/>
    </row>
    <row r="841" spans="15:20" x14ac:dyDescent="0.25">
      <c r="O841" s="75"/>
      <c r="P841" s="75"/>
      <c r="Q841" s="75"/>
      <c r="R841" s="75"/>
      <c r="S841" s="75"/>
      <c r="T841" s="75"/>
    </row>
    <row r="842" spans="15:20" x14ac:dyDescent="0.25">
      <c r="O842" s="75"/>
      <c r="P842" s="75"/>
      <c r="Q842" s="75"/>
      <c r="R842" s="75"/>
      <c r="S842" s="75"/>
      <c r="T842" s="75"/>
    </row>
    <row r="843" spans="15:20" x14ac:dyDescent="0.25">
      <c r="O843" s="75"/>
      <c r="P843" s="75"/>
      <c r="Q843" s="75"/>
      <c r="R843" s="75"/>
      <c r="S843" s="75"/>
      <c r="T843" s="75"/>
    </row>
    <row r="844" spans="15:20" x14ac:dyDescent="0.25">
      <c r="O844" s="75"/>
      <c r="P844" s="75"/>
      <c r="Q844" s="75"/>
      <c r="R844" s="75"/>
      <c r="S844" s="75"/>
      <c r="T844" s="75"/>
    </row>
    <row r="845" spans="15:20" x14ac:dyDescent="0.25">
      <c r="O845" s="75"/>
      <c r="P845" s="75"/>
      <c r="Q845" s="75"/>
      <c r="R845" s="75"/>
      <c r="S845" s="75"/>
      <c r="T845" s="75"/>
    </row>
    <row r="846" spans="15:20" x14ac:dyDescent="0.25">
      <c r="O846" s="75"/>
      <c r="P846" s="75"/>
      <c r="Q846" s="75"/>
      <c r="R846" s="75"/>
      <c r="S846" s="75"/>
      <c r="T846" s="75"/>
    </row>
    <row r="847" spans="15:20" x14ac:dyDescent="0.25">
      <c r="O847" s="75"/>
      <c r="P847" s="75"/>
      <c r="Q847" s="75"/>
      <c r="R847" s="75"/>
      <c r="S847" s="75"/>
      <c r="T847" s="75"/>
    </row>
    <row r="848" spans="15:20" x14ac:dyDescent="0.25">
      <c r="O848" s="75"/>
      <c r="P848" s="75"/>
      <c r="Q848" s="75"/>
      <c r="R848" s="75"/>
      <c r="S848" s="75"/>
      <c r="T848" s="75"/>
    </row>
    <row r="849" spans="15:20" x14ac:dyDescent="0.25">
      <c r="O849" s="75"/>
      <c r="P849" s="75"/>
      <c r="Q849" s="75"/>
      <c r="R849" s="75"/>
      <c r="S849" s="75"/>
      <c r="T849" s="75"/>
    </row>
    <row r="850" spans="15:20" x14ac:dyDescent="0.25">
      <c r="O850" s="75"/>
      <c r="P850" s="75"/>
      <c r="Q850" s="75"/>
      <c r="R850" s="75"/>
      <c r="S850" s="75"/>
      <c r="T850" s="75"/>
    </row>
    <row r="851" spans="15:20" x14ac:dyDescent="0.25">
      <c r="O851" s="75"/>
      <c r="P851" s="75"/>
      <c r="Q851" s="75"/>
      <c r="R851" s="75"/>
      <c r="S851" s="75"/>
      <c r="T851" s="75"/>
    </row>
    <row r="852" spans="15:20" x14ac:dyDescent="0.25">
      <c r="O852" s="75"/>
      <c r="P852" s="75"/>
      <c r="Q852" s="75"/>
      <c r="R852" s="75"/>
      <c r="S852" s="75"/>
      <c r="T852" s="75"/>
    </row>
    <row r="853" spans="15:20" x14ac:dyDescent="0.25">
      <c r="O853" s="75"/>
      <c r="P853" s="75"/>
      <c r="Q853" s="75"/>
      <c r="R853" s="75"/>
      <c r="S853" s="75"/>
      <c r="T853" s="75"/>
    </row>
    <row r="854" spans="15:20" x14ac:dyDescent="0.25">
      <c r="O854" s="75"/>
      <c r="P854" s="75"/>
      <c r="Q854" s="75"/>
      <c r="R854" s="75"/>
      <c r="S854" s="75"/>
      <c r="T854" s="75"/>
    </row>
    <row r="855" spans="15:20" x14ac:dyDescent="0.25">
      <c r="O855" s="75"/>
      <c r="P855" s="75"/>
      <c r="Q855" s="75"/>
      <c r="R855" s="75"/>
      <c r="S855" s="75"/>
      <c r="T855" s="75"/>
    </row>
    <row r="856" spans="15:20" x14ac:dyDescent="0.25">
      <c r="O856" s="75"/>
      <c r="P856" s="75"/>
      <c r="Q856" s="75"/>
      <c r="R856" s="75"/>
      <c r="S856" s="75"/>
      <c r="T856" s="75"/>
    </row>
    <row r="857" spans="15:20" x14ac:dyDescent="0.25">
      <c r="O857" s="75"/>
      <c r="P857" s="75"/>
      <c r="Q857" s="75"/>
      <c r="R857" s="75"/>
      <c r="S857" s="75"/>
      <c r="T857" s="75"/>
    </row>
    <row r="858" spans="15:20" x14ac:dyDescent="0.25">
      <c r="O858" s="75"/>
      <c r="P858" s="75"/>
      <c r="Q858" s="75"/>
      <c r="R858" s="75"/>
      <c r="S858" s="75"/>
      <c r="T858" s="75"/>
    </row>
    <row r="859" spans="15:20" x14ac:dyDescent="0.25">
      <c r="O859" s="75"/>
      <c r="P859" s="75"/>
      <c r="Q859" s="75"/>
      <c r="R859" s="75"/>
      <c r="S859" s="75"/>
      <c r="T859" s="75"/>
    </row>
    <row r="860" spans="15:20" x14ac:dyDescent="0.25">
      <c r="O860" s="75"/>
      <c r="P860" s="75"/>
      <c r="Q860" s="75"/>
      <c r="R860" s="75"/>
      <c r="S860" s="75"/>
      <c r="T860" s="75"/>
    </row>
    <row r="861" spans="15:20" x14ac:dyDescent="0.25">
      <c r="O861" s="75"/>
      <c r="P861" s="75"/>
      <c r="Q861" s="75"/>
      <c r="R861" s="75"/>
      <c r="S861" s="75"/>
      <c r="T861" s="75"/>
    </row>
    <row r="862" spans="15:20" x14ac:dyDescent="0.25">
      <c r="O862" s="75"/>
      <c r="P862" s="75"/>
      <c r="Q862" s="75"/>
      <c r="R862" s="75"/>
      <c r="S862" s="75"/>
      <c r="T862" s="75"/>
    </row>
    <row r="863" spans="15:20" x14ac:dyDescent="0.25">
      <c r="O863" s="75"/>
      <c r="P863" s="75"/>
      <c r="Q863" s="75"/>
      <c r="R863" s="75"/>
      <c r="S863" s="75"/>
      <c r="T863" s="75"/>
    </row>
    <row r="864" spans="15:20" x14ac:dyDescent="0.25">
      <c r="O864" s="75"/>
      <c r="P864" s="75"/>
      <c r="Q864" s="75"/>
      <c r="R864" s="75"/>
      <c r="S864" s="75"/>
      <c r="T864" s="75"/>
    </row>
    <row r="865" spans="15:20" x14ac:dyDescent="0.25">
      <c r="O865" s="75"/>
      <c r="P865" s="75"/>
      <c r="Q865" s="75"/>
      <c r="R865" s="75"/>
      <c r="S865" s="75"/>
      <c r="T865" s="75"/>
    </row>
    <row r="866" spans="15:20" x14ac:dyDescent="0.25">
      <c r="O866" s="75"/>
      <c r="P866" s="75"/>
      <c r="Q866" s="75"/>
      <c r="R866" s="75"/>
      <c r="S866" s="75"/>
      <c r="T866" s="75"/>
    </row>
    <row r="867" spans="15:20" x14ac:dyDescent="0.25">
      <c r="O867" s="75"/>
      <c r="P867" s="75"/>
      <c r="Q867" s="75"/>
      <c r="R867" s="75"/>
      <c r="S867" s="75"/>
      <c r="T867" s="75"/>
    </row>
    <row r="868" spans="15:20" x14ac:dyDescent="0.25">
      <c r="O868" s="75"/>
      <c r="P868" s="75"/>
      <c r="Q868" s="75"/>
      <c r="R868" s="75"/>
      <c r="S868" s="75"/>
      <c r="T868" s="75"/>
    </row>
    <row r="869" spans="15:20" x14ac:dyDescent="0.25">
      <c r="O869" s="75"/>
      <c r="P869" s="75"/>
      <c r="Q869" s="75"/>
      <c r="R869" s="75"/>
      <c r="S869" s="75"/>
      <c r="T869" s="75"/>
    </row>
    <row r="870" spans="15:20" x14ac:dyDescent="0.25">
      <c r="O870" s="75"/>
      <c r="P870" s="75"/>
      <c r="Q870" s="75"/>
      <c r="R870" s="75"/>
      <c r="S870" s="75"/>
      <c r="T870" s="75"/>
    </row>
    <row r="871" spans="15:20" x14ac:dyDescent="0.25">
      <c r="O871" s="75"/>
      <c r="P871" s="75"/>
      <c r="Q871" s="75"/>
      <c r="R871" s="75"/>
      <c r="S871" s="75"/>
      <c r="T871" s="75"/>
    </row>
    <row r="872" spans="15:20" x14ac:dyDescent="0.25">
      <c r="O872" s="75"/>
      <c r="P872" s="75"/>
      <c r="Q872" s="75"/>
      <c r="R872" s="75"/>
      <c r="S872" s="75"/>
      <c r="T872" s="75"/>
    </row>
    <row r="873" spans="15:20" x14ac:dyDescent="0.25">
      <c r="O873" s="75"/>
      <c r="P873" s="75"/>
      <c r="Q873" s="75"/>
      <c r="R873" s="75"/>
      <c r="S873" s="75"/>
      <c r="T873" s="75"/>
    </row>
    <row r="874" spans="15:20" x14ac:dyDescent="0.25">
      <c r="O874" s="75"/>
      <c r="P874" s="75"/>
      <c r="Q874" s="75"/>
      <c r="R874" s="75"/>
      <c r="S874" s="75"/>
      <c r="T874" s="75"/>
    </row>
    <row r="875" spans="15:20" x14ac:dyDescent="0.25">
      <c r="O875" s="75"/>
      <c r="P875" s="75"/>
      <c r="Q875" s="75"/>
      <c r="R875" s="75"/>
      <c r="S875" s="75"/>
      <c r="T875" s="75"/>
    </row>
    <row r="876" spans="15:20" x14ac:dyDescent="0.25">
      <c r="O876" s="75"/>
      <c r="P876" s="75"/>
      <c r="Q876" s="75"/>
      <c r="R876" s="75"/>
      <c r="S876" s="75"/>
      <c r="T876" s="75"/>
    </row>
    <row r="877" spans="15:20" x14ac:dyDescent="0.25">
      <c r="O877" s="75"/>
      <c r="P877" s="75"/>
      <c r="Q877" s="75"/>
      <c r="R877" s="75"/>
      <c r="S877" s="75"/>
      <c r="T877" s="75"/>
    </row>
    <row r="878" spans="15:20" x14ac:dyDescent="0.25">
      <c r="O878" s="75"/>
      <c r="P878" s="75"/>
      <c r="Q878" s="75"/>
      <c r="R878" s="75"/>
      <c r="S878" s="75"/>
      <c r="T878" s="75"/>
    </row>
    <row r="879" spans="15:20" x14ac:dyDescent="0.25">
      <c r="O879" s="75"/>
      <c r="P879" s="75"/>
      <c r="Q879" s="75"/>
      <c r="R879" s="75"/>
      <c r="S879" s="75"/>
      <c r="T879" s="75"/>
    </row>
    <row r="880" spans="15:20" x14ac:dyDescent="0.25">
      <c r="O880" s="75"/>
      <c r="P880" s="75"/>
      <c r="Q880" s="75"/>
      <c r="R880" s="75"/>
      <c r="S880" s="75"/>
      <c r="T880" s="75"/>
    </row>
    <row r="881" spans="15:20" x14ac:dyDescent="0.25">
      <c r="O881" s="75"/>
      <c r="P881" s="75"/>
      <c r="Q881" s="75"/>
      <c r="R881" s="75"/>
      <c r="S881" s="75"/>
      <c r="T881" s="75"/>
    </row>
    <row r="882" spans="15:20" x14ac:dyDescent="0.25">
      <c r="O882" s="75"/>
      <c r="P882" s="75"/>
      <c r="Q882" s="75"/>
      <c r="R882" s="75"/>
      <c r="S882" s="75"/>
      <c r="T882" s="75"/>
    </row>
    <row r="883" spans="15:20" x14ac:dyDescent="0.25">
      <c r="O883" s="75"/>
      <c r="P883" s="75"/>
      <c r="Q883" s="75"/>
      <c r="R883" s="75"/>
      <c r="S883" s="75"/>
      <c r="T883" s="75"/>
    </row>
    <row r="884" spans="15:20" x14ac:dyDescent="0.25">
      <c r="O884" s="75"/>
      <c r="P884" s="75"/>
      <c r="Q884" s="75"/>
      <c r="R884" s="75"/>
      <c r="S884" s="75"/>
      <c r="T884" s="75"/>
    </row>
    <row r="885" spans="15:20" x14ac:dyDescent="0.25">
      <c r="O885" s="75"/>
      <c r="P885" s="75"/>
      <c r="Q885" s="75"/>
      <c r="R885" s="75"/>
      <c r="S885" s="75"/>
      <c r="T885" s="75"/>
    </row>
    <row r="886" spans="15:20" x14ac:dyDescent="0.25">
      <c r="O886" s="75"/>
      <c r="P886" s="75"/>
      <c r="Q886" s="75"/>
      <c r="R886" s="75"/>
      <c r="S886" s="75"/>
      <c r="T886" s="75"/>
    </row>
    <row r="887" spans="15:20" x14ac:dyDescent="0.25">
      <c r="O887" s="75"/>
      <c r="P887" s="75"/>
      <c r="Q887" s="75"/>
      <c r="R887" s="75"/>
      <c r="S887" s="75"/>
      <c r="T887" s="75"/>
    </row>
    <row r="888" spans="15:20" x14ac:dyDescent="0.25">
      <c r="O888" s="75"/>
      <c r="P888" s="75"/>
      <c r="Q888" s="75"/>
      <c r="R888" s="75"/>
      <c r="S888" s="75"/>
      <c r="T888" s="75"/>
    </row>
    <row r="889" spans="15:20" x14ac:dyDescent="0.25">
      <c r="O889" s="75"/>
      <c r="P889" s="75"/>
      <c r="Q889" s="75"/>
      <c r="R889" s="75"/>
      <c r="S889" s="75"/>
      <c r="T889" s="75"/>
    </row>
    <row r="890" spans="15:20" x14ac:dyDescent="0.25">
      <c r="O890" s="75"/>
      <c r="P890" s="75"/>
      <c r="Q890" s="75"/>
      <c r="R890" s="75"/>
      <c r="S890" s="75"/>
      <c r="T890" s="75"/>
    </row>
    <row r="891" spans="15:20" x14ac:dyDescent="0.25">
      <c r="O891" s="75"/>
      <c r="P891" s="75"/>
      <c r="Q891" s="75"/>
      <c r="R891" s="75"/>
      <c r="S891" s="75"/>
      <c r="T891" s="75"/>
    </row>
    <row r="892" spans="15:20" x14ac:dyDescent="0.25">
      <c r="O892" s="75"/>
      <c r="P892" s="75"/>
      <c r="Q892" s="75"/>
      <c r="R892" s="75"/>
      <c r="S892" s="75"/>
      <c r="T892" s="75"/>
    </row>
    <row r="893" spans="15:20" x14ac:dyDescent="0.25">
      <c r="O893" s="75"/>
      <c r="P893" s="75"/>
      <c r="Q893" s="75"/>
      <c r="R893" s="75"/>
      <c r="S893" s="75"/>
      <c r="T893" s="75"/>
    </row>
    <row r="894" spans="15:20" x14ac:dyDescent="0.25">
      <c r="O894" s="75"/>
      <c r="P894" s="75"/>
      <c r="Q894" s="75"/>
      <c r="R894" s="75"/>
      <c r="S894" s="75"/>
      <c r="T894" s="75"/>
    </row>
    <row r="895" spans="15:20" x14ac:dyDescent="0.25">
      <c r="O895" s="75"/>
      <c r="P895" s="75"/>
      <c r="Q895" s="75"/>
      <c r="R895" s="75"/>
      <c r="S895" s="75"/>
      <c r="T895" s="75"/>
    </row>
    <row r="896" spans="15:20" x14ac:dyDescent="0.25">
      <c r="O896" s="75"/>
      <c r="P896" s="75"/>
      <c r="Q896" s="75"/>
      <c r="R896" s="75"/>
      <c r="S896" s="75"/>
      <c r="T896" s="75"/>
    </row>
    <row r="897" spans="15:20" x14ac:dyDescent="0.25">
      <c r="O897" s="75"/>
      <c r="P897" s="75"/>
      <c r="Q897" s="75"/>
      <c r="R897" s="75"/>
      <c r="S897" s="75"/>
      <c r="T897" s="75"/>
    </row>
    <row r="898" spans="15:20" x14ac:dyDescent="0.25">
      <c r="O898" s="75"/>
      <c r="P898" s="75"/>
      <c r="Q898" s="75"/>
      <c r="R898" s="75"/>
      <c r="S898" s="75"/>
      <c r="T898" s="75"/>
    </row>
    <row r="899" spans="15:20" x14ac:dyDescent="0.25">
      <c r="O899" s="75"/>
      <c r="P899" s="75"/>
      <c r="Q899" s="75"/>
      <c r="R899" s="75"/>
      <c r="S899" s="75"/>
      <c r="T899" s="75"/>
    </row>
    <row r="900" spans="15:20" x14ac:dyDescent="0.25">
      <c r="O900" s="75"/>
      <c r="P900" s="75"/>
      <c r="Q900" s="75"/>
      <c r="R900" s="75"/>
      <c r="S900" s="75"/>
      <c r="T900" s="75"/>
    </row>
    <row r="901" spans="15:20" x14ac:dyDescent="0.25">
      <c r="O901" s="75"/>
      <c r="P901" s="75"/>
      <c r="Q901" s="75"/>
      <c r="R901" s="75"/>
      <c r="S901" s="75"/>
      <c r="T901" s="75"/>
    </row>
    <row r="902" spans="15:20" x14ac:dyDescent="0.25">
      <c r="O902" s="75"/>
      <c r="P902" s="75"/>
      <c r="Q902" s="75"/>
      <c r="R902" s="75"/>
      <c r="S902" s="75"/>
      <c r="T902" s="75"/>
    </row>
    <row r="903" spans="15:20" x14ac:dyDescent="0.25">
      <c r="O903" s="75"/>
      <c r="P903" s="75"/>
      <c r="Q903" s="75"/>
      <c r="R903" s="75"/>
      <c r="S903" s="75"/>
      <c r="T903" s="75"/>
    </row>
    <row r="904" spans="15:20" x14ac:dyDescent="0.25">
      <c r="O904" s="75"/>
      <c r="P904" s="75"/>
      <c r="Q904" s="75"/>
      <c r="R904" s="75"/>
      <c r="S904" s="75"/>
      <c r="T904" s="75"/>
    </row>
    <row r="905" spans="15:20" x14ac:dyDescent="0.25">
      <c r="O905" s="75"/>
      <c r="P905" s="75"/>
      <c r="Q905" s="75"/>
      <c r="R905" s="75"/>
      <c r="S905" s="75"/>
      <c r="T905" s="75"/>
    </row>
    <row r="906" spans="15:20" x14ac:dyDescent="0.25">
      <c r="O906" s="75"/>
      <c r="P906" s="75"/>
      <c r="Q906" s="75"/>
      <c r="R906" s="75"/>
      <c r="S906" s="75"/>
      <c r="T906" s="75"/>
    </row>
    <row r="907" spans="15:20" x14ac:dyDescent="0.25">
      <c r="O907" s="75"/>
      <c r="P907" s="75"/>
      <c r="Q907" s="75"/>
      <c r="R907" s="75"/>
      <c r="S907" s="75"/>
      <c r="T907" s="75"/>
    </row>
    <row r="908" spans="15:20" x14ac:dyDescent="0.25">
      <c r="O908" s="75"/>
      <c r="P908" s="75"/>
      <c r="Q908" s="75"/>
      <c r="R908" s="75"/>
      <c r="S908" s="75"/>
      <c r="T908" s="75"/>
    </row>
    <row r="909" spans="15:20" x14ac:dyDescent="0.25">
      <c r="O909" s="75"/>
      <c r="P909" s="75"/>
      <c r="Q909" s="75"/>
      <c r="R909" s="75"/>
      <c r="S909" s="75"/>
      <c r="T909" s="75"/>
    </row>
    <row r="910" spans="15:20" x14ac:dyDescent="0.25">
      <c r="O910" s="75"/>
      <c r="P910" s="75"/>
      <c r="Q910" s="75"/>
      <c r="R910" s="75"/>
      <c r="S910" s="75"/>
      <c r="T910" s="75"/>
    </row>
    <row r="911" spans="15:20" x14ac:dyDescent="0.25">
      <c r="O911" s="75"/>
      <c r="P911" s="75"/>
      <c r="Q911" s="75"/>
      <c r="R911" s="75"/>
      <c r="S911" s="75"/>
      <c r="T911" s="75"/>
    </row>
    <row r="912" spans="15:20" x14ac:dyDescent="0.25">
      <c r="O912" s="75"/>
      <c r="P912" s="75"/>
      <c r="Q912" s="75"/>
      <c r="R912" s="75"/>
      <c r="S912" s="75"/>
      <c r="T912" s="75"/>
    </row>
    <row r="913" spans="15:20" x14ac:dyDescent="0.25">
      <c r="O913" s="75"/>
      <c r="P913" s="75"/>
      <c r="Q913" s="75"/>
      <c r="R913" s="75"/>
      <c r="S913" s="75"/>
      <c r="T913" s="75"/>
    </row>
    <row r="914" spans="15:20" x14ac:dyDescent="0.25">
      <c r="O914" s="75"/>
      <c r="P914" s="75"/>
      <c r="Q914" s="75"/>
      <c r="R914" s="75"/>
      <c r="S914" s="75"/>
      <c r="T914" s="75"/>
    </row>
    <row r="915" spans="15:20" x14ac:dyDescent="0.25">
      <c r="O915" s="75"/>
      <c r="P915" s="75"/>
      <c r="Q915" s="75"/>
      <c r="R915" s="75"/>
      <c r="S915" s="75"/>
      <c r="T915" s="75"/>
    </row>
    <row r="916" spans="15:20" x14ac:dyDescent="0.25">
      <c r="O916" s="75"/>
      <c r="P916" s="75"/>
      <c r="Q916" s="75"/>
      <c r="R916" s="75"/>
      <c r="S916" s="75"/>
      <c r="T916" s="75"/>
    </row>
    <row r="917" spans="15:20" x14ac:dyDescent="0.25">
      <c r="O917" s="75"/>
      <c r="P917" s="75"/>
      <c r="Q917" s="75"/>
      <c r="R917" s="75"/>
      <c r="S917" s="75"/>
      <c r="T917" s="75"/>
    </row>
    <row r="918" spans="15:20" x14ac:dyDescent="0.25">
      <c r="O918" s="75"/>
      <c r="P918" s="75"/>
      <c r="Q918" s="75"/>
      <c r="R918" s="75"/>
      <c r="S918" s="75"/>
      <c r="T918" s="75"/>
    </row>
    <row r="919" spans="15:20" x14ac:dyDescent="0.25">
      <c r="O919" s="75"/>
      <c r="P919" s="75"/>
      <c r="Q919" s="75"/>
      <c r="R919" s="75"/>
      <c r="S919" s="75"/>
      <c r="T919" s="75"/>
    </row>
    <row r="920" spans="15:20" x14ac:dyDescent="0.25">
      <c r="O920" s="75"/>
      <c r="P920" s="75"/>
      <c r="Q920" s="75"/>
      <c r="R920" s="75"/>
      <c r="S920" s="75"/>
      <c r="T920" s="75"/>
    </row>
    <row r="921" spans="15:20" x14ac:dyDescent="0.25">
      <c r="O921" s="75"/>
      <c r="P921" s="75"/>
      <c r="Q921" s="75"/>
      <c r="R921" s="75"/>
      <c r="S921" s="75"/>
      <c r="T921" s="75"/>
    </row>
    <row r="922" spans="15:20" x14ac:dyDescent="0.25">
      <c r="O922" s="75"/>
      <c r="P922" s="75"/>
      <c r="Q922" s="75"/>
      <c r="R922" s="75"/>
      <c r="S922" s="75"/>
      <c r="T922" s="75"/>
    </row>
    <row r="923" spans="15:20" x14ac:dyDescent="0.25">
      <c r="O923" s="75"/>
      <c r="P923" s="75"/>
      <c r="Q923" s="75"/>
      <c r="R923" s="75"/>
      <c r="S923" s="75"/>
      <c r="T923" s="75"/>
    </row>
    <row r="924" spans="15:20" x14ac:dyDescent="0.25">
      <c r="O924" s="75"/>
      <c r="P924" s="75"/>
      <c r="Q924" s="75"/>
      <c r="R924" s="75"/>
      <c r="S924" s="75"/>
      <c r="T924" s="75"/>
    </row>
    <row r="925" spans="15:20" x14ac:dyDescent="0.25">
      <c r="O925" s="75"/>
      <c r="P925" s="75"/>
      <c r="Q925" s="75"/>
      <c r="R925" s="75"/>
      <c r="S925" s="75"/>
      <c r="T925" s="75"/>
    </row>
    <row r="926" spans="15:20" x14ac:dyDescent="0.25">
      <c r="O926" s="75"/>
      <c r="P926" s="75"/>
      <c r="Q926" s="75"/>
      <c r="R926" s="75"/>
      <c r="S926" s="75"/>
      <c r="T926" s="75"/>
    </row>
    <row r="927" spans="15:20" x14ac:dyDescent="0.25">
      <c r="O927" s="75"/>
      <c r="P927" s="75"/>
      <c r="Q927" s="75"/>
      <c r="R927" s="75"/>
      <c r="S927" s="75"/>
      <c r="T927" s="75"/>
    </row>
    <row r="928" spans="15:20" x14ac:dyDescent="0.25">
      <c r="O928" s="75"/>
      <c r="P928" s="75"/>
      <c r="Q928" s="75"/>
      <c r="R928" s="75"/>
      <c r="S928" s="75"/>
      <c r="T928" s="75"/>
    </row>
    <row r="929" spans="15:20" x14ac:dyDescent="0.25">
      <c r="O929" s="75"/>
      <c r="P929" s="75"/>
      <c r="Q929" s="75"/>
      <c r="R929" s="75"/>
      <c r="S929" s="75"/>
      <c r="T929" s="75"/>
    </row>
    <row r="930" spans="15:20" x14ac:dyDescent="0.25">
      <c r="O930" s="75"/>
      <c r="P930" s="75"/>
      <c r="Q930" s="75"/>
      <c r="R930" s="75"/>
      <c r="S930" s="75"/>
      <c r="T930" s="75"/>
    </row>
    <row r="931" spans="15:20" x14ac:dyDescent="0.25">
      <c r="O931" s="75"/>
      <c r="P931" s="75"/>
      <c r="Q931" s="75"/>
      <c r="R931" s="75"/>
      <c r="S931" s="75"/>
      <c r="T931" s="75"/>
    </row>
    <row r="932" spans="15:20" x14ac:dyDescent="0.25">
      <c r="O932" s="75"/>
      <c r="P932" s="75"/>
      <c r="Q932" s="75"/>
      <c r="R932" s="75"/>
      <c r="S932" s="75"/>
      <c r="T932" s="75"/>
    </row>
    <row r="933" spans="15:20" x14ac:dyDescent="0.25">
      <c r="O933" s="75"/>
      <c r="P933" s="75"/>
      <c r="Q933" s="75"/>
      <c r="R933" s="75"/>
      <c r="S933" s="75"/>
      <c r="T933" s="75"/>
    </row>
    <row r="934" spans="15:20" x14ac:dyDescent="0.25">
      <c r="O934" s="75"/>
      <c r="P934" s="75"/>
      <c r="Q934" s="75"/>
      <c r="R934" s="75"/>
      <c r="S934" s="75"/>
      <c r="T934" s="75"/>
    </row>
    <row r="935" spans="15:20" x14ac:dyDescent="0.25">
      <c r="O935" s="75"/>
      <c r="P935" s="75"/>
      <c r="Q935" s="75"/>
      <c r="R935" s="75"/>
      <c r="S935" s="75"/>
      <c r="T935" s="75"/>
    </row>
    <row r="936" spans="15:20" x14ac:dyDescent="0.25">
      <c r="O936" s="75"/>
      <c r="P936" s="75"/>
      <c r="Q936" s="75"/>
      <c r="R936" s="75"/>
      <c r="S936" s="75"/>
      <c r="T936" s="75"/>
    </row>
    <row r="937" spans="15:20" x14ac:dyDescent="0.25">
      <c r="O937" s="75"/>
      <c r="P937" s="75"/>
      <c r="Q937" s="75"/>
      <c r="R937" s="75"/>
      <c r="S937" s="75"/>
      <c r="T937" s="75"/>
    </row>
    <row r="938" spans="15:20" x14ac:dyDescent="0.25">
      <c r="O938" s="75"/>
      <c r="P938" s="75"/>
      <c r="Q938" s="75"/>
      <c r="R938" s="75"/>
      <c r="S938" s="75"/>
      <c r="T938" s="75"/>
    </row>
    <row r="939" spans="15:20" x14ac:dyDescent="0.25">
      <c r="O939" s="75"/>
      <c r="P939" s="75"/>
      <c r="Q939" s="75"/>
      <c r="R939" s="75"/>
      <c r="S939" s="75"/>
      <c r="T939" s="75"/>
    </row>
    <row r="940" spans="15:20" x14ac:dyDescent="0.25">
      <c r="O940" s="75"/>
      <c r="P940" s="75"/>
      <c r="Q940" s="75"/>
      <c r="R940" s="75"/>
      <c r="S940" s="75"/>
      <c r="T940" s="75"/>
    </row>
    <row r="941" spans="15:20" x14ac:dyDescent="0.25">
      <c r="O941" s="75"/>
      <c r="P941" s="75"/>
      <c r="Q941" s="75"/>
      <c r="R941" s="75"/>
      <c r="S941" s="75"/>
      <c r="T941" s="75"/>
    </row>
    <row r="942" spans="15:20" x14ac:dyDescent="0.25">
      <c r="O942" s="75"/>
      <c r="P942" s="75"/>
      <c r="Q942" s="75"/>
      <c r="R942" s="75"/>
      <c r="S942" s="75"/>
      <c r="T942" s="75"/>
    </row>
    <row r="943" spans="15:20" x14ac:dyDescent="0.25">
      <c r="O943" s="75"/>
      <c r="P943" s="75"/>
      <c r="Q943" s="75"/>
      <c r="R943" s="75"/>
      <c r="S943" s="75"/>
      <c r="T943" s="75"/>
    </row>
    <row r="944" spans="15:20" x14ac:dyDescent="0.25">
      <c r="O944" s="75"/>
      <c r="P944" s="75"/>
      <c r="Q944" s="75"/>
      <c r="R944" s="75"/>
      <c r="S944" s="75"/>
      <c r="T944" s="75"/>
    </row>
    <row r="945" spans="15:20" x14ac:dyDescent="0.25">
      <c r="O945" s="75"/>
      <c r="P945" s="75"/>
      <c r="Q945" s="75"/>
      <c r="R945" s="75"/>
      <c r="S945" s="75"/>
      <c r="T945" s="75"/>
    </row>
    <row r="946" spans="15:20" x14ac:dyDescent="0.25">
      <c r="O946" s="75"/>
      <c r="P946" s="75"/>
      <c r="Q946" s="75"/>
      <c r="R946" s="75"/>
      <c r="S946" s="75"/>
      <c r="T946" s="75"/>
    </row>
    <row r="947" spans="15:20" x14ac:dyDescent="0.25">
      <c r="O947" s="75"/>
      <c r="P947" s="75"/>
      <c r="Q947" s="75"/>
      <c r="R947" s="75"/>
      <c r="S947" s="75"/>
      <c r="T947" s="75"/>
    </row>
    <row r="948" spans="15:20" x14ac:dyDescent="0.25">
      <c r="O948" s="75"/>
      <c r="P948" s="75"/>
      <c r="Q948" s="75"/>
      <c r="R948" s="75"/>
      <c r="S948" s="75"/>
      <c r="T948" s="75"/>
    </row>
    <row r="949" spans="15:20" x14ac:dyDescent="0.25">
      <c r="O949" s="75"/>
      <c r="P949" s="75"/>
      <c r="Q949" s="75"/>
      <c r="R949" s="75"/>
      <c r="S949" s="75"/>
      <c r="T949" s="75"/>
    </row>
    <row r="950" spans="15:20" x14ac:dyDescent="0.25">
      <c r="O950" s="75"/>
      <c r="P950" s="75"/>
      <c r="Q950" s="75"/>
      <c r="R950" s="75"/>
      <c r="S950" s="75"/>
      <c r="T950" s="75"/>
    </row>
    <row r="951" spans="15:20" x14ac:dyDescent="0.25">
      <c r="O951" s="75"/>
      <c r="P951" s="75"/>
      <c r="Q951" s="75"/>
      <c r="R951" s="75"/>
      <c r="S951" s="75"/>
      <c r="T951" s="75"/>
    </row>
    <row r="952" spans="15:20" x14ac:dyDescent="0.25">
      <c r="O952" s="75"/>
      <c r="P952" s="75"/>
      <c r="Q952" s="75"/>
      <c r="R952" s="75"/>
      <c r="S952" s="75"/>
      <c r="T952" s="75"/>
    </row>
    <row r="953" spans="15:20" x14ac:dyDescent="0.25">
      <c r="O953" s="75"/>
      <c r="P953" s="75"/>
      <c r="Q953" s="75"/>
      <c r="R953" s="75"/>
      <c r="S953" s="75"/>
      <c r="T953" s="75"/>
    </row>
    <row r="954" spans="15:20" x14ac:dyDescent="0.25">
      <c r="O954" s="75"/>
      <c r="P954" s="75"/>
      <c r="Q954" s="75"/>
      <c r="R954" s="75"/>
      <c r="S954" s="75"/>
      <c r="T954" s="75"/>
    </row>
    <row r="955" spans="15:20" x14ac:dyDescent="0.25">
      <c r="O955" s="75"/>
      <c r="P955" s="75"/>
      <c r="Q955" s="75"/>
      <c r="R955" s="75"/>
      <c r="S955" s="75"/>
      <c r="T955" s="75"/>
    </row>
    <row r="956" spans="15:20" x14ac:dyDescent="0.25">
      <c r="O956" s="75"/>
      <c r="P956" s="75"/>
      <c r="Q956" s="75"/>
      <c r="R956" s="75"/>
      <c r="S956" s="75"/>
      <c r="T956" s="75"/>
    </row>
    <row r="957" spans="15:20" x14ac:dyDescent="0.25">
      <c r="O957" s="75"/>
      <c r="P957" s="75"/>
      <c r="Q957" s="75"/>
      <c r="R957" s="75"/>
      <c r="S957" s="75"/>
      <c r="T957" s="75"/>
    </row>
    <row r="958" spans="15:20" x14ac:dyDescent="0.25">
      <c r="O958" s="75"/>
      <c r="P958" s="75"/>
      <c r="Q958" s="75"/>
      <c r="R958" s="75"/>
      <c r="S958" s="75"/>
      <c r="T958" s="75"/>
    </row>
    <row r="959" spans="15:20" x14ac:dyDescent="0.25">
      <c r="O959" s="75"/>
      <c r="P959" s="75"/>
      <c r="Q959" s="75"/>
      <c r="R959" s="75"/>
      <c r="S959" s="75"/>
      <c r="T959" s="75"/>
    </row>
    <row r="960" spans="15:20" x14ac:dyDescent="0.25">
      <c r="O960" s="75"/>
      <c r="P960" s="75"/>
      <c r="Q960" s="75"/>
      <c r="R960" s="75"/>
      <c r="S960" s="75"/>
      <c r="T960" s="75"/>
    </row>
    <row r="961" spans="15:20" x14ac:dyDescent="0.25">
      <c r="O961" s="75"/>
      <c r="P961" s="75"/>
      <c r="Q961" s="75"/>
      <c r="R961" s="75"/>
      <c r="S961" s="75"/>
      <c r="T961" s="75"/>
    </row>
    <row r="962" spans="15:20" x14ac:dyDescent="0.25">
      <c r="O962" s="75"/>
      <c r="P962" s="75"/>
      <c r="Q962" s="75"/>
      <c r="R962" s="75"/>
      <c r="S962" s="75"/>
      <c r="T962" s="75"/>
    </row>
    <row r="963" spans="15:20" x14ac:dyDescent="0.25">
      <c r="O963" s="75"/>
      <c r="P963" s="75"/>
      <c r="Q963" s="75"/>
      <c r="R963" s="75"/>
      <c r="S963" s="75"/>
      <c r="T963" s="75"/>
    </row>
    <row r="964" spans="15:20" x14ac:dyDescent="0.25">
      <c r="O964" s="75"/>
      <c r="P964" s="75"/>
      <c r="Q964" s="75"/>
      <c r="R964" s="75"/>
      <c r="S964" s="75"/>
      <c r="T964" s="75"/>
    </row>
    <row r="965" spans="15:20" x14ac:dyDescent="0.25">
      <c r="O965" s="75"/>
      <c r="P965" s="75"/>
      <c r="Q965" s="75"/>
      <c r="R965" s="75"/>
      <c r="S965" s="75"/>
      <c r="T965" s="75"/>
    </row>
    <row r="966" spans="15:20" x14ac:dyDescent="0.25">
      <c r="O966" s="75"/>
      <c r="P966" s="75"/>
      <c r="Q966" s="75"/>
      <c r="R966" s="75"/>
      <c r="S966" s="75"/>
      <c r="T966" s="75"/>
    </row>
    <row r="967" spans="15:20" x14ac:dyDescent="0.25">
      <c r="O967" s="75"/>
      <c r="P967" s="75"/>
      <c r="Q967" s="75"/>
      <c r="R967" s="75"/>
      <c r="S967" s="75"/>
      <c r="T967" s="75"/>
    </row>
    <row r="968" spans="15:20" x14ac:dyDescent="0.25">
      <c r="O968" s="75"/>
      <c r="P968" s="75"/>
      <c r="Q968" s="75"/>
      <c r="R968" s="75"/>
      <c r="S968" s="75"/>
      <c r="T968" s="75"/>
    </row>
    <row r="969" spans="15:20" x14ac:dyDescent="0.25">
      <c r="O969" s="75"/>
      <c r="P969" s="75"/>
      <c r="Q969" s="75"/>
      <c r="R969" s="75"/>
      <c r="S969" s="75"/>
      <c r="T969" s="75"/>
    </row>
    <row r="970" spans="15:20" x14ac:dyDescent="0.25">
      <c r="O970" s="75"/>
      <c r="P970" s="75"/>
      <c r="Q970" s="75"/>
      <c r="R970" s="75"/>
      <c r="S970" s="75"/>
      <c r="T970" s="75"/>
    </row>
    <row r="971" spans="15:20" x14ac:dyDescent="0.25">
      <c r="O971" s="75"/>
      <c r="P971" s="75"/>
      <c r="Q971" s="75"/>
      <c r="R971" s="75"/>
      <c r="S971" s="75"/>
      <c r="T971" s="75"/>
    </row>
    <row r="972" spans="15:20" x14ac:dyDescent="0.25">
      <c r="O972" s="75"/>
      <c r="P972" s="75"/>
      <c r="Q972" s="75"/>
      <c r="R972" s="75"/>
      <c r="S972" s="75"/>
      <c r="T972" s="75"/>
    </row>
    <row r="973" spans="15:20" x14ac:dyDescent="0.25">
      <c r="O973" s="75"/>
      <c r="P973" s="75"/>
      <c r="Q973" s="75"/>
      <c r="R973" s="75"/>
      <c r="S973" s="75"/>
      <c r="T973" s="75"/>
    </row>
    <row r="974" spans="15:20" x14ac:dyDescent="0.25">
      <c r="O974" s="75"/>
      <c r="P974" s="75"/>
      <c r="Q974" s="75"/>
      <c r="R974" s="75"/>
      <c r="S974" s="75"/>
      <c r="T974" s="75"/>
    </row>
    <row r="975" spans="15:20" x14ac:dyDescent="0.25">
      <c r="O975" s="75"/>
      <c r="P975" s="75"/>
      <c r="Q975" s="75"/>
      <c r="R975" s="75"/>
      <c r="S975" s="75"/>
      <c r="T975" s="75"/>
    </row>
    <row r="976" spans="15:20" x14ac:dyDescent="0.25">
      <c r="O976" s="75"/>
      <c r="P976" s="75"/>
      <c r="Q976" s="75"/>
      <c r="R976" s="75"/>
      <c r="S976" s="75"/>
      <c r="T976" s="75"/>
    </row>
    <row r="977" spans="15:20" x14ac:dyDescent="0.25">
      <c r="O977" s="75"/>
      <c r="P977" s="75"/>
      <c r="Q977" s="75"/>
      <c r="R977" s="75"/>
      <c r="S977" s="75"/>
      <c r="T977" s="75"/>
    </row>
    <row r="978" spans="15:20" x14ac:dyDescent="0.25">
      <c r="O978" s="75"/>
      <c r="P978" s="75"/>
      <c r="Q978" s="75"/>
      <c r="R978" s="75"/>
      <c r="S978" s="75"/>
      <c r="T978" s="75"/>
    </row>
    <row r="979" spans="15:20" x14ac:dyDescent="0.25">
      <c r="O979" s="75"/>
      <c r="P979" s="75"/>
      <c r="Q979" s="75"/>
      <c r="R979" s="75"/>
      <c r="S979" s="75"/>
      <c r="T979" s="75"/>
    </row>
    <row r="980" spans="15:20" x14ac:dyDescent="0.25">
      <c r="O980" s="75"/>
      <c r="P980" s="75"/>
      <c r="Q980" s="75"/>
      <c r="R980" s="75"/>
      <c r="S980" s="75"/>
      <c r="T980" s="75"/>
    </row>
    <row r="981" spans="15:20" x14ac:dyDescent="0.25">
      <c r="O981" s="75"/>
      <c r="P981" s="75"/>
      <c r="Q981" s="75"/>
      <c r="R981" s="75"/>
      <c r="S981" s="75"/>
      <c r="T981" s="75"/>
    </row>
    <row r="982" spans="15:20" x14ac:dyDescent="0.25">
      <c r="O982" s="75"/>
      <c r="P982" s="75"/>
      <c r="Q982" s="75"/>
      <c r="R982" s="75"/>
      <c r="S982" s="75"/>
      <c r="T982" s="75"/>
    </row>
    <row r="983" spans="15:20" x14ac:dyDescent="0.25">
      <c r="O983" s="75"/>
      <c r="P983" s="75"/>
      <c r="Q983" s="75"/>
      <c r="R983" s="75"/>
      <c r="S983" s="75"/>
      <c r="T983" s="75"/>
    </row>
    <row r="984" spans="15:20" x14ac:dyDescent="0.25">
      <c r="O984" s="75"/>
      <c r="P984" s="75"/>
      <c r="Q984" s="75"/>
      <c r="R984" s="75"/>
      <c r="S984" s="75"/>
      <c r="T984" s="75"/>
    </row>
    <row r="985" spans="15:20" x14ac:dyDescent="0.25">
      <c r="O985" s="75"/>
      <c r="P985" s="75"/>
      <c r="Q985" s="75"/>
      <c r="R985" s="75"/>
      <c r="S985" s="75"/>
      <c r="T985" s="75"/>
    </row>
    <row r="986" spans="15:20" x14ac:dyDescent="0.25">
      <c r="O986" s="75"/>
      <c r="P986" s="75"/>
      <c r="Q986" s="75"/>
      <c r="R986" s="75"/>
      <c r="S986" s="75"/>
      <c r="T986" s="75"/>
    </row>
    <row r="987" spans="15:20" x14ac:dyDescent="0.25">
      <c r="O987" s="75"/>
      <c r="P987" s="75"/>
      <c r="Q987" s="75"/>
      <c r="R987" s="75"/>
      <c r="S987" s="75"/>
      <c r="T987" s="75"/>
    </row>
    <row r="988" spans="15:20" x14ac:dyDescent="0.25">
      <c r="O988" s="75"/>
      <c r="P988" s="75"/>
      <c r="Q988" s="75"/>
      <c r="R988" s="75"/>
      <c r="S988" s="75"/>
      <c r="T988" s="75"/>
    </row>
    <row r="989" spans="15:20" x14ac:dyDescent="0.25">
      <c r="O989" s="75"/>
      <c r="P989" s="75"/>
      <c r="Q989" s="75"/>
      <c r="R989" s="75"/>
      <c r="S989" s="75"/>
      <c r="T989" s="75"/>
    </row>
    <row r="990" spans="15:20" x14ac:dyDescent="0.25">
      <c r="O990" s="75"/>
      <c r="P990" s="75"/>
      <c r="Q990" s="75"/>
      <c r="R990" s="75"/>
      <c r="S990" s="75"/>
      <c r="T990" s="75"/>
    </row>
    <row r="991" spans="15:20" x14ac:dyDescent="0.25">
      <c r="O991" s="75"/>
      <c r="P991" s="75"/>
      <c r="Q991" s="75"/>
      <c r="R991" s="75"/>
      <c r="S991" s="75"/>
      <c r="T991" s="75"/>
    </row>
    <row r="992" spans="15:20" x14ac:dyDescent="0.25">
      <c r="O992" s="75"/>
      <c r="P992" s="75"/>
      <c r="Q992" s="75"/>
      <c r="R992" s="75"/>
      <c r="S992" s="75"/>
      <c r="T992" s="75"/>
    </row>
    <row r="993" spans="15:20" x14ac:dyDescent="0.25">
      <c r="O993" s="75"/>
      <c r="P993" s="75"/>
      <c r="Q993" s="75"/>
      <c r="R993" s="75"/>
      <c r="S993" s="75"/>
      <c r="T993" s="75"/>
    </row>
    <row r="994" spans="15:20" x14ac:dyDescent="0.25">
      <c r="O994" s="75"/>
      <c r="P994" s="75"/>
      <c r="Q994" s="75"/>
      <c r="R994" s="75"/>
      <c r="S994" s="75"/>
      <c r="T994" s="75"/>
    </row>
    <row r="995" spans="15:20" x14ac:dyDescent="0.25">
      <c r="O995" s="75"/>
      <c r="P995" s="75"/>
      <c r="Q995" s="75"/>
      <c r="R995" s="75"/>
      <c r="S995" s="75"/>
      <c r="T995" s="75"/>
    </row>
    <row r="996" spans="15:20" x14ac:dyDescent="0.25">
      <c r="O996" s="75"/>
      <c r="P996" s="75"/>
      <c r="Q996" s="75"/>
      <c r="R996" s="75"/>
      <c r="S996" s="75"/>
      <c r="T996" s="75"/>
    </row>
    <row r="997" spans="15:20" x14ac:dyDescent="0.25">
      <c r="O997" s="75"/>
      <c r="P997" s="75"/>
      <c r="Q997" s="75"/>
      <c r="R997" s="75"/>
      <c r="S997" s="75"/>
      <c r="T997" s="75"/>
    </row>
    <row r="998" spans="15:20" x14ac:dyDescent="0.25">
      <c r="O998" s="75"/>
      <c r="P998" s="75"/>
      <c r="Q998" s="75"/>
      <c r="R998" s="75"/>
      <c r="S998" s="75"/>
      <c r="T998" s="75"/>
    </row>
    <row r="999" spans="15:20" x14ac:dyDescent="0.25">
      <c r="O999" s="75"/>
      <c r="P999" s="75"/>
      <c r="Q999" s="75"/>
      <c r="R999" s="75"/>
      <c r="S999" s="75"/>
      <c r="T999" s="75"/>
    </row>
    <row r="1000" spans="15:20" x14ac:dyDescent="0.25">
      <c r="O1000" s="75"/>
      <c r="P1000" s="75"/>
      <c r="Q1000" s="75"/>
      <c r="R1000" s="75"/>
      <c r="S1000" s="75"/>
      <c r="T1000" s="75"/>
    </row>
    <row r="1001" spans="15:20" x14ac:dyDescent="0.25">
      <c r="O1001" s="75"/>
      <c r="P1001" s="75"/>
      <c r="Q1001" s="75"/>
      <c r="R1001" s="75"/>
      <c r="S1001" s="75"/>
      <c r="T1001" s="75"/>
    </row>
    <row r="1002" spans="15:20" x14ac:dyDescent="0.25">
      <c r="O1002" s="75"/>
      <c r="P1002" s="75"/>
      <c r="Q1002" s="75"/>
      <c r="R1002" s="75"/>
      <c r="S1002" s="75"/>
      <c r="T1002" s="75"/>
    </row>
    <row r="1003" spans="15:20" x14ac:dyDescent="0.25">
      <c r="O1003" s="75"/>
      <c r="P1003" s="75"/>
      <c r="Q1003" s="75"/>
      <c r="R1003" s="75"/>
      <c r="S1003" s="75"/>
      <c r="T1003" s="75"/>
    </row>
    <row r="1004" spans="15:20" x14ac:dyDescent="0.25">
      <c r="O1004" s="75"/>
      <c r="P1004" s="75"/>
      <c r="Q1004" s="75"/>
      <c r="R1004" s="75"/>
      <c r="S1004" s="75"/>
      <c r="T1004" s="75"/>
    </row>
    <row r="1005" spans="15:20" x14ac:dyDescent="0.25">
      <c r="O1005" s="75"/>
      <c r="P1005" s="75"/>
      <c r="Q1005" s="75"/>
      <c r="R1005" s="75"/>
      <c r="S1005" s="75"/>
      <c r="T1005" s="75"/>
    </row>
    <row r="1006" spans="15:20" x14ac:dyDescent="0.25">
      <c r="O1006" s="75"/>
      <c r="P1006" s="75"/>
      <c r="Q1006" s="75"/>
      <c r="R1006" s="75"/>
      <c r="S1006" s="75"/>
      <c r="T1006" s="75"/>
    </row>
    <row r="1007" spans="15:20" x14ac:dyDescent="0.25">
      <c r="O1007" s="75"/>
      <c r="P1007" s="75"/>
      <c r="Q1007" s="75"/>
      <c r="R1007" s="75"/>
      <c r="S1007" s="75"/>
      <c r="T1007" s="75"/>
    </row>
    <row r="1008" spans="15:20" x14ac:dyDescent="0.25">
      <c r="O1008" s="75"/>
      <c r="P1008" s="75"/>
      <c r="Q1008" s="75"/>
      <c r="R1008" s="75"/>
      <c r="S1008" s="75"/>
      <c r="T1008" s="75"/>
    </row>
    <row r="1009" spans="15:20" x14ac:dyDescent="0.25">
      <c r="O1009" s="75"/>
      <c r="P1009" s="75"/>
      <c r="Q1009" s="75"/>
      <c r="R1009" s="75"/>
      <c r="S1009" s="75"/>
      <c r="T1009" s="75"/>
    </row>
    <row r="1010" spans="15:20" x14ac:dyDescent="0.25">
      <c r="O1010" s="75"/>
      <c r="P1010" s="75"/>
      <c r="Q1010" s="75"/>
      <c r="R1010" s="75"/>
      <c r="S1010" s="75"/>
      <c r="T1010" s="75"/>
    </row>
    <row r="1011" spans="15:20" x14ac:dyDescent="0.25">
      <c r="O1011" s="75"/>
      <c r="P1011" s="75"/>
      <c r="Q1011" s="75"/>
      <c r="R1011" s="75"/>
      <c r="S1011" s="75"/>
      <c r="T1011" s="75"/>
    </row>
    <row r="1012" spans="15:20" x14ac:dyDescent="0.25">
      <c r="O1012" s="75"/>
      <c r="P1012" s="75"/>
      <c r="Q1012" s="75"/>
      <c r="R1012" s="75"/>
      <c r="S1012" s="75"/>
      <c r="T1012" s="75"/>
    </row>
    <row r="1013" spans="15:20" x14ac:dyDescent="0.25">
      <c r="O1013" s="75"/>
      <c r="P1013" s="75"/>
      <c r="Q1013" s="75"/>
      <c r="R1013" s="75"/>
      <c r="S1013" s="75"/>
      <c r="T1013" s="75"/>
    </row>
    <row r="1014" spans="15:20" x14ac:dyDescent="0.25">
      <c r="O1014" s="75"/>
      <c r="P1014" s="75"/>
      <c r="Q1014" s="75"/>
      <c r="R1014" s="75"/>
      <c r="S1014" s="75"/>
      <c r="T1014" s="75"/>
    </row>
    <row r="1015" spans="15:20" x14ac:dyDescent="0.25">
      <c r="O1015" s="75"/>
      <c r="P1015" s="75"/>
      <c r="Q1015" s="75"/>
      <c r="R1015" s="75"/>
      <c r="S1015" s="75"/>
      <c r="T1015" s="75"/>
    </row>
    <row r="1016" spans="15:20" x14ac:dyDescent="0.25">
      <c r="O1016" s="75"/>
      <c r="P1016" s="75"/>
      <c r="Q1016" s="75"/>
      <c r="R1016" s="75"/>
      <c r="S1016" s="75"/>
      <c r="T1016" s="75"/>
    </row>
    <row r="1017" spans="15:20" x14ac:dyDescent="0.25">
      <c r="O1017" s="75"/>
      <c r="P1017" s="75"/>
      <c r="Q1017" s="75"/>
      <c r="R1017" s="75"/>
      <c r="S1017" s="75"/>
      <c r="T1017" s="75"/>
    </row>
    <row r="1018" spans="15:20" x14ac:dyDescent="0.25">
      <c r="O1018" s="75"/>
      <c r="P1018" s="75"/>
      <c r="Q1018" s="75"/>
      <c r="R1018" s="75"/>
      <c r="S1018" s="75"/>
      <c r="T1018" s="75"/>
    </row>
    <row r="1019" spans="15:20" x14ac:dyDescent="0.25">
      <c r="O1019" s="75"/>
      <c r="P1019" s="75"/>
      <c r="Q1019" s="75"/>
      <c r="R1019" s="75"/>
      <c r="S1019" s="75"/>
      <c r="T1019" s="75"/>
    </row>
    <row r="1020" spans="15:20" x14ac:dyDescent="0.25">
      <c r="O1020" s="75"/>
      <c r="P1020" s="75"/>
      <c r="Q1020" s="75"/>
      <c r="R1020" s="75"/>
      <c r="S1020" s="75"/>
      <c r="T1020" s="75"/>
    </row>
    <row r="1021" spans="15:20" x14ac:dyDescent="0.25">
      <c r="O1021" s="75"/>
      <c r="P1021" s="75"/>
      <c r="Q1021" s="75"/>
      <c r="R1021" s="75"/>
      <c r="S1021" s="75"/>
      <c r="T1021" s="75"/>
    </row>
    <row r="1022" spans="15:20" x14ac:dyDescent="0.25">
      <c r="O1022" s="75"/>
      <c r="P1022" s="75"/>
      <c r="Q1022" s="75"/>
      <c r="R1022" s="75"/>
      <c r="S1022" s="75"/>
      <c r="T1022" s="75"/>
    </row>
    <row r="1023" spans="15:20" x14ac:dyDescent="0.25">
      <c r="O1023" s="75"/>
      <c r="P1023" s="75"/>
      <c r="Q1023" s="75"/>
      <c r="R1023" s="75"/>
      <c r="S1023" s="75"/>
      <c r="T1023" s="75"/>
    </row>
    <row r="1024" spans="15:20" x14ac:dyDescent="0.25">
      <c r="O1024" s="75"/>
      <c r="P1024" s="75"/>
      <c r="Q1024" s="75"/>
      <c r="R1024" s="75"/>
      <c r="S1024" s="75"/>
      <c r="T1024" s="75"/>
    </row>
    <row r="1025" spans="15:20" x14ac:dyDescent="0.25">
      <c r="O1025" s="75"/>
      <c r="P1025" s="75"/>
      <c r="Q1025" s="75"/>
      <c r="R1025" s="75"/>
      <c r="S1025" s="75"/>
      <c r="T1025" s="75"/>
    </row>
    <row r="1026" spans="15:20" x14ac:dyDescent="0.25">
      <c r="O1026" s="75"/>
      <c r="P1026" s="75"/>
      <c r="Q1026" s="75"/>
      <c r="R1026" s="75"/>
      <c r="S1026" s="75"/>
      <c r="T1026" s="75"/>
    </row>
    <row r="1027" spans="15:20" x14ac:dyDescent="0.25">
      <c r="O1027" s="75"/>
      <c r="P1027" s="75"/>
      <c r="Q1027" s="75"/>
      <c r="R1027" s="75"/>
      <c r="S1027" s="75"/>
      <c r="T1027" s="75"/>
    </row>
    <row r="1028" spans="15:20" x14ac:dyDescent="0.25">
      <c r="O1028" s="75"/>
      <c r="P1028" s="75"/>
      <c r="Q1028" s="75"/>
      <c r="R1028" s="75"/>
      <c r="S1028" s="75"/>
      <c r="T1028" s="75"/>
    </row>
    <row r="1029" spans="15:20" x14ac:dyDescent="0.25">
      <c r="O1029" s="75"/>
      <c r="P1029" s="75"/>
      <c r="Q1029" s="75"/>
      <c r="R1029" s="75"/>
      <c r="S1029" s="75"/>
      <c r="T1029" s="75"/>
    </row>
    <row r="1030" spans="15:20" x14ac:dyDescent="0.25">
      <c r="O1030" s="75"/>
      <c r="P1030" s="75"/>
      <c r="Q1030" s="75"/>
      <c r="R1030" s="75"/>
      <c r="S1030" s="75"/>
      <c r="T1030" s="75"/>
    </row>
    <row r="1031" spans="15:20" x14ac:dyDescent="0.25">
      <c r="O1031" s="75"/>
      <c r="P1031" s="75"/>
      <c r="Q1031" s="75"/>
      <c r="R1031" s="75"/>
      <c r="S1031" s="75"/>
      <c r="T1031" s="75"/>
    </row>
    <row r="1032" spans="15:20" x14ac:dyDescent="0.25">
      <c r="O1032" s="75"/>
      <c r="P1032" s="75"/>
      <c r="Q1032" s="75"/>
      <c r="R1032" s="75"/>
      <c r="S1032" s="75"/>
      <c r="T1032" s="75"/>
    </row>
    <row r="1033" spans="15:20" x14ac:dyDescent="0.25">
      <c r="O1033" s="75"/>
      <c r="P1033" s="75"/>
      <c r="Q1033" s="75"/>
      <c r="R1033" s="75"/>
      <c r="S1033" s="75"/>
      <c r="T1033" s="75"/>
    </row>
    <row r="1034" spans="15:20" x14ac:dyDescent="0.25">
      <c r="O1034" s="75"/>
      <c r="P1034" s="75"/>
      <c r="Q1034" s="75"/>
      <c r="R1034" s="75"/>
      <c r="S1034" s="75"/>
      <c r="T1034" s="75"/>
    </row>
    <row r="1035" spans="15:20" x14ac:dyDescent="0.25">
      <c r="O1035" s="75"/>
      <c r="P1035" s="75"/>
      <c r="Q1035" s="75"/>
      <c r="R1035" s="75"/>
      <c r="S1035" s="75"/>
      <c r="T1035" s="75"/>
    </row>
    <row r="1036" spans="15:20" x14ac:dyDescent="0.25">
      <c r="O1036" s="75"/>
      <c r="P1036" s="75"/>
      <c r="Q1036" s="75"/>
      <c r="R1036" s="75"/>
      <c r="S1036" s="75"/>
      <c r="T1036" s="75"/>
    </row>
    <row r="1037" spans="15:20" x14ac:dyDescent="0.25">
      <c r="O1037" s="75"/>
      <c r="P1037" s="75"/>
      <c r="Q1037" s="75"/>
      <c r="R1037" s="75"/>
      <c r="S1037" s="75"/>
      <c r="T1037" s="75"/>
    </row>
    <row r="1038" spans="15:20" x14ac:dyDescent="0.25">
      <c r="O1038" s="75"/>
      <c r="P1038" s="75"/>
      <c r="Q1038" s="75"/>
      <c r="R1038" s="75"/>
      <c r="S1038" s="75"/>
      <c r="T1038" s="75"/>
    </row>
    <row r="1039" spans="15:20" x14ac:dyDescent="0.25">
      <c r="O1039" s="75"/>
      <c r="P1039" s="75"/>
      <c r="Q1039" s="75"/>
      <c r="R1039" s="75"/>
      <c r="S1039" s="75"/>
      <c r="T1039" s="75"/>
    </row>
    <row r="1040" spans="15:20" x14ac:dyDescent="0.25">
      <c r="O1040" s="75"/>
      <c r="P1040" s="75"/>
      <c r="Q1040" s="75"/>
      <c r="R1040" s="75"/>
      <c r="S1040" s="75"/>
      <c r="T1040" s="75"/>
    </row>
    <row r="1041" spans="15:20" x14ac:dyDescent="0.25">
      <c r="O1041" s="75"/>
      <c r="P1041" s="75"/>
      <c r="Q1041" s="75"/>
      <c r="R1041" s="75"/>
      <c r="S1041" s="75"/>
      <c r="T1041" s="75"/>
    </row>
    <row r="1042" spans="15:20" x14ac:dyDescent="0.25">
      <c r="O1042" s="75"/>
      <c r="P1042" s="75"/>
      <c r="Q1042" s="75"/>
      <c r="R1042" s="75"/>
      <c r="S1042" s="75"/>
      <c r="T1042" s="75"/>
    </row>
    <row r="1043" spans="15:20" x14ac:dyDescent="0.25">
      <c r="O1043" s="75"/>
      <c r="P1043" s="75"/>
      <c r="Q1043" s="75"/>
      <c r="R1043" s="75"/>
      <c r="S1043" s="75"/>
      <c r="T1043" s="75"/>
    </row>
    <row r="1044" spans="15:20" x14ac:dyDescent="0.25">
      <c r="O1044" s="75"/>
      <c r="P1044" s="75"/>
      <c r="Q1044" s="75"/>
      <c r="R1044" s="75"/>
      <c r="S1044" s="75"/>
      <c r="T1044" s="75"/>
    </row>
    <row r="1045" spans="15:20" x14ac:dyDescent="0.25">
      <c r="O1045" s="75"/>
      <c r="P1045" s="75"/>
      <c r="Q1045" s="75"/>
      <c r="R1045" s="75"/>
      <c r="S1045" s="75"/>
      <c r="T1045" s="75"/>
    </row>
    <row r="1046" spans="15:20" x14ac:dyDescent="0.25">
      <c r="O1046" s="75"/>
      <c r="P1046" s="75"/>
      <c r="Q1046" s="75"/>
      <c r="R1046" s="75"/>
      <c r="S1046" s="75"/>
      <c r="T1046" s="75"/>
    </row>
    <row r="1047" spans="15:20" x14ac:dyDescent="0.25">
      <c r="O1047" s="75"/>
      <c r="P1047" s="75"/>
      <c r="Q1047" s="75"/>
      <c r="R1047" s="75"/>
      <c r="S1047" s="75"/>
      <c r="T1047" s="75"/>
    </row>
    <row r="1048" spans="15:20" x14ac:dyDescent="0.25">
      <c r="O1048" s="75"/>
      <c r="P1048" s="75"/>
      <c r="Q1048" s="75"/>
      <c r="R1048" s="75"/>
      <c r="S1048" s="75"/>
      <c r="T1048" s="75"/>
    </row>
    <row r="1049" spans="15:20" x14ac:dyDescent="0.25">
      <c r="O1049" s="75"/>
      <c r="P1049" s="75"/>
      <c r="Q1049" s="75"/>
      <c r="R1049" s="75"/>
      <c r="S1049" s="75"/>
      <c r="T1049" s="75"/>
    </row>
    <row r="1050" spans="15:20" x14ac:dyDescent="0.25">
      <c r="O1050" s="75"/>
      <c r="P1050" s="75"/>
      <c r="Q1050" s="75"/>
      <c r="R1050" s="75"/>
      <c r="S1050" s="75"/>
      <c r="T1050" s="75"/>
    </row>
    <row r="1051" spans="15:20" x14ac:dyDescent="0.25">
      <c r="O1051" s="75"/>
      <c r="P1051" s="75"/>
      <c r="Q1051" s="75"/>
      <c r="R1051" s="75"/>
      <c r="S1051" s="75"/>
      <c r="T1051" s="75"/>
    </row>
    <row r="1052" spans="15:20" x14ac:dyDescent="0.25">
      <c r="O1052" s="75"/>
      <c r="P1052" s="75"/>
      <c r="Q1052" s="75"/>
      <c r="R1052" s="75"/>
      <c r="S1052" s="75"/>
      <c r="T1052" s="75"/>
    </row>
    <row r="1053" spans="15:20" x14ac:dyDescent="0.25">
      <c r="O1053" s="75"/>
      <c r="P1053" s="75"/>
      <c r="Q1053" s="75"/>
      <c r="R1053" s="75"/>
      <c r="S1053" s="75"/>
      <c r="T1053" s="75"/>
    </row>
    <row r="1054" spans="15:20" x14ac:dyDescent="0.25">
      <c r="O1054" s="75"/>
      <c r="P1054" s="75"/>
      <c r="Q1054" s="75"/>
      <c r="R1054" s="75"/>
      <c r="S1054" s="75"/>
      <c r="T1054" s="75"/>
    </row>
    <row r="1055" spans="15:20" x14ac:dyDescent="0.25">
      <c r="O1055" s="75"/>
      <c r="P1055" s="75"/>
      <c r="Q1055" s="75"/>
      <c r="R1055" s="75"/>
      <c r="S1055" s="75"/>
      <c r="T1055" s="75"/>
    </row>
    <row r="1056" spans="15:20" x14ac:dyDescent="0.25">
      <c r="O1056" s="75"/>
      <c r="P1056" s="75"/>
      <c r="Q1056" s="75"/>
      <c r="R1056" s="75"/>
      <c r="S1056" s="75"/>
      <c r="T1056" s="75"/>
    </row>
    <row r="1057" spans="15:20" x14ac:dyDescent="0.25">
      <c r="O1057" s="75"/>
      <c r="P1057" s="75"/>
      <c r="Q1057" s="75"/>
      <c r="R1057" s="75"/>
      <c r="S1057" s="75"/>
      <c r="T1057" s="75"/>
    </row>
    <row r="1058" spans="15:20" x14ac:dyDescent="0.25">
      <c r="O1058" s="75"/>
      <c r="P1058" s="75"/>
      <c r="Q1058" s="75"/>
      <c r="R1058" s="75"/>
      <c r="S1058" s="75"/>
      <c r="T1058" s="75"/>
    </row>
    <row r="1059" spans="15:20" x14ac:dyDescent="0.25">
      <c r="O1059" s="75"/>
      <c r="P1059" s="75"/>
      <c r="Q1059" s="75"/>
      <c r="R1059" s="75"/>
      <c r="S1059" s="75"/>
      <c r="T1059" s="75"/>
    </row>
    <row r="1060" spans="15:20" x14ac:dyDescent="0.25">
      <c r="O1060" s="75"/>
      <c r="P1060" s="75"/>
      <c r="Q1060" s="75"/>
      <c r="R1060" s="75"/>
      <c r="S1060" s="75"/>
      <c r="T1060" s="75"/>
    </row>
    <row r="1061" spans="15:20" x14ac:dyDescent="0.25">
      <c r="O1061" s="75"/>
      <c r="P1061" s="75"/>
      <c r="Q1061" s="75"/>
      <c r="R1061" s="75"/>
      <c r="S1061" s="75"/>
      <c r="T1061" s="75"/>
    </row>
    <row r="1062" spans="15:20" x14ac:dyDescent="0.25">
      <c r="O1062" s="75"/>
      <c r="P1062" s="75"/>
      <c r="Q1062" s="75"/>
      <c r="R1062" s="75"/>
      <c r="S1062" s="75"/>
      <c r="T1062" s="75"/>
    </row>
    <row r="1063" spans="15:20" x14ac:dyDescent="0.25">
      <c r="O1063" s="75"/>
      <c r="P1063" s="75"/>
      <c r="Q1063" s="75"/>
      <c r="R1063" s="75"/>
      <c r="S1063" s="75"/>
      <c r="T1063" s="75"/>
    </row>
    <row r="1064" spans="15:20" x14ac:dyDescent="0.25">
      <c r="O1064" s="75"/>
      <c r="P1064" s="75"/>
      <c r="Q1064" s="75"/>
      <c r="R1064" s="75"/>
      <c r="S1064" s="75"/>
      <c r="T1064" s="75"/>
    </row>
    <row r="1065" spans="15:20" x14ac:dyDescent="0.25">
      <c r="O1065" s="75"/>
      <c r="P1065" s="75"/>
      <c r="Q1065" s="75"/>
      <c r="R1065" s="75"/>
      <c r="S1065" s="75"/>
      <c r="T1065" s="75"/>
    </row>
    <row r="1066" spans="15:20" x14ac:dyDescent="0.25">
      <c r="O1066" s="75"/>
      <c r="P1066" s="75"/>
      <c r="Q1066" s="75"/>
      <c r="R1066" s="75"/>
      <c r="S1066" s="75"/>
      <c r="T1066" s="75"/>
    </row>
    <row r="1067" spans="15:20" x14ac:dyDescent="0.25">
      <c r="O1067" s="75"/>
      <c r="P1067" s="75"/>
      <c r="Q1067" s="75"/>
      <c r="R1067" s="75"/>
      <c r="S1067" s="75"/>
      <c r="T1067" s="75"/>
    </row>
    <row r="1068" spans="15:20" x14ac:dyDescent="0.25">
      <c r="O1068" s="75"/>
      <c r="P1068" s="75"/>
      <c r="Q1068" s="75"/>
      <c r="R1068" s="75"/>
      <c r="S1068" s="75"/>
      <c r="T1068" s="75"/>
    </row>
    <row r="1069" spans="15:20" x14ac:dyDescent="0.25">
      <c r="O1069" s="75"/>
      <c r="P1069" s="75"/>
      <c r="Q1069" s="75"/>
      <c r="R1069" s="75"/>
      <c r="S1069" s="75"/>
      <c r="T1069" s="75"/>
    </row>
    <row r="1070" spans="15:20" x14ac:dyDescent="0.25">
      <c r="O1070" s="75"/>
      <c r="P1070" s="75"/>
      <c r="Q1070" s="75"/>
      <c r="R1070" s="75"/>
      <c r="S1070" s="75"/>
      <c r="T1070" s="75"/>
    </row>
    <row r="1071" spans="15:20" x14ac:dyDescent="0.25">
      <c r="O1071" s="75"/>
      <c r="P1071" s="75"/>
      <c r="Q1071" s="75"/>
      <c r="R1071" s="75"/>
      <c r="S1071" s="75"/>
      <c r="T1071" s="75"/>
    </row>
    <row r="1072" spans="15:20" x14ac:dyDescent="0.25">
      <c r="O1072" s="75"/>
      <c r="P1072" s="75"/>
      <c r="Q1072" s="75"/>
      <c r="R1072" s="75"/>
      <c r="S1072" s="75"/>
      <c r="T1072" s="75"/>
    </row>
    <row r="1073" spans="15:20" x14ac:dyDescent="0.25">
      <c r="O1073" s="75"/>
      <c r="P1073" s="75"/>
      <c r="Q1073" s="75"/>
      <c r="R1073" s="75"/>
      <c r="S1073" s="75"/>
      <c r="T1073" s="75"/>
    </row>
    <row r="1074" spans="15:20" x14ac:dyDescent="0.25">
      <c r="O1074" s="75"/>
      <c r="P1074" s="75"/>
      <c r="Q1074" s="75"/>
      <c r="R1074" s="75"/>
      <c r="S1074" s="75"/>
      <c r="T1074" s="75"/>
    </row>
    <row r="1075" spans="15:20" x14ac:dyDescent="0.25">
      <c r="O1075" s="75"/>
      <c r="P1075" s="75"/>
      <c r="Q1075" s="75"/>
      <c r="R1075" s="75"/>
      <c r="S1075" s="75"/>
      <c r="T1075" s="75"/>
    </row>
    <row r="1076" spans="15:20" x14ac:dyDescent="0.25">
      <c r="O1076" s="75"/>
      <c r="P1076" s="75"/>
      <c r="Q1076" s="75"/>
      <c r="R1076" s="75"/>
      <c r="S1076" s="75"/>
      <c r="T1076" s="75"/>
    </row>
    <row r="1077" spans="15:20" x14ac:dyDescent="0.25">
      <c r="O1077" s="75"/>
      <c r="P1077" s="75"/>
      <c r="Q1077" s="75"/>
      <c r="R1077" s="75"/>
      <c r="S1077" s="75"/>
      <c r="T1077" s="75"/>
    </row>
    <row r="1078" spans="15:20" x14ac:dyDescent="0.25">
      <c r="O1078" s="75"/>
      <c r="P1078" s="75"/>
      <c r="Q1078" s="75"/>
      <c r="R1078" s="75"/>
      <c r="S1078" s="75"/>
      <c r="T1078" s="75"/>
    </row>
    <row r="1079" spans="15:20" x14ac:dyDescent="0.25">
      <c r="O1079" s="75"/>
      <c r="P1079" s="75"/>
      <c r="Q1079" s="75"/>
      <c r="R1079" s="75"/>
      <c r="S1079" s="75"/>
      <c r="T1079" s="75"/>
    </row>
    <row r="1080" spans="15:20" x14ac:dyDescent="0.25">
      <c r="O1080" s="75"/>
      <c r="P1080" s="75"/>
      <c r="Q1080" s="75"/>
      <c r="R1080" s="75"/>
      <c r="S1080" s="75"/>
      <c r="T1080" s="75"/>
    </row>
    <row r="1081" spans="15:20" x14ac:dyDescent="0.25">
      <c r="O1081" s="75"/>
      <c r="P1081" s="75"/>
      <c r="Q1081" s="75"/>
      <c r="R1081" s="75"/>
      <c r="S1081" s="75"/>
      <c r="T1081" s="75"/>
    </row>
    <row r="1082" spans="15:20" x14ac:dyDescent="0.25">
      <c r="O1082" s="75"/>
      <c r="P1082" s="75"/>
      <c r="Q1082" s="75"/>
      <c r="R1082" s="75"/>
      <c r="S1082" s="75"/>
      <c r="T1082" s="75"/>
    </row>
    <row r="1083" spans="15:20" x14ac:dyDescent="0.25">
      <c r="O1083" s="75"/>
      <c r="P1083" s="75"/>
      <c r="Q1083" s="75"/>
      <c r="R1083" s="75"/>
      <c r="S1083" s="75"/>
      <c r="T1083" s="75"/>
    </row>
    <row r="1084" spans="15:20" x14ac:dyDescent="0.25">
      <c r="O1084" s="75"/>
      <c r="P1084" s="75"/>
      <c r="Q1084" s="75"/>
      <c r="R1084" s="75"/>
      <c r="S1084" s="75"/>
      <c r="T1084" s="75"/>
    </row>
    <row r="1085" spans="15:20" x14ac:dyDescent="0.25">
      <c r="O1085" s="75"/>
      <c r="P1085" s="75"/>
      <c r="Q1085" s="75"/>
      <c r="R1085" s="75"/>
      <c r="S1085" s="75"/>
      <c r="T1085" s="75"/>
    </row>
    <row r="1086" spans="15:20" x14ac:dyDescent="0.25">
      <c r="O1086" s="75"/>
      <c r="P1086" s="75"/>
      <c r="Q1086" s="75"/>
      <c r="R1086" s="75"/>
      <c r="S1086" s="75"/>
      <c r="T1086" s="75"/>
    </row>
    <row r="1087" spans="15:20" x14ac:dyDescent="0.25">
      <c r="O1087" s="75"/>
      <c r="P1087" s="75"/>
      <c r="Q1087" s="75"/>
      <c r="R1087" s="75"/>
      <c r="S1087" s="75"/>
      <c r="T1087" s="75"/>
    </row>
    <row r="1088" spans="15:20" x14ac:dyDescent="0.25">
      <c r="O1088" s="75"/>
      <c r="P1088" s="75"/>
      <c r="Q1088" s="75"/>
      <c r="R1088" s="75"/>
      <c r="S1088" s="75"/>
      <c r="T1088" s="75"/>
    </row>
    <row r="1089" spans="15:20" x14ac:dyDescent="0.25">
      <c r="O1089" s="75"/>
      <c r="P1089" s="75"/>
      <c r="Q1089" s="75"/>
      <c r="R1089" s="75"/>
      <c r="S1089" s="75"/>
      <c r="T1089" s="75"/>
    </row>
    <row r="1090" spans="15:20" x14ac:dyDescent="0.25">
      <c r="O1090" s="75"/>
      <c r="P1090" s="75"/>
      <c r="Q1090" s="75"/>
      <c r="R1090" s="75"/>
      <c r="S1090" s="75"/>
      <c r="T1090" s="75"/>
    </row>
    <row r="1091" spans="15:20" x14ac:dyDescent="0.25">
      <c r="O1091" s="75"/>
      <c r="P1091" s="75"/>
      <c r="Q1091" s="75"/>
      <c r="R1091" s="75"/>
      <c r="S1091" s="75"/>
      <c r="T1091" s="75"/>
    </row>
    <row r="1092" spans="15:20" x14ac:dyDescent="0.25">
      <c r="O1092" s="75"/>
      <c r="P1092" s="75"/>
      <c r="Q1092" s="75"/>
      <c r="R1092" s="75"/>
      <c r="S1092" s="75"/>
      <c r="T1092" s="75"/>
    </row>
    <row r="1093" spans="15:20" x14ac:dyDescent="0.25">
      <c r="O1093" s="75"/>
      <c r="P1093" s="75"/>
      <c r="Q1093" s="75"/>
      <c r="R1093" s="75"/>
      <c r="S1093" s="75"/>
      <c r="T1093" s="75"/>
    </row>
    <row r="1094" spans="15:20" x14ac:dyDescent="0.25">
      <c r="O1094" s="75"/>
      <c r="P1094" s="75"/>
      <c r="Q1094" s="75"/>
      <c r="R1094" s="75"/>
      <c r="S1094" s="75"/>
      <c r="T1094" s="75"/>
    </row>
    <row r="1095" spans="15:20" x14ac:dyDescent="0.25">
      <c r="O1095" s="75"/>
      <c r="P1095" s="75"/>
      <c r="Q1095" s="75"/>
      <c r="R1095" s="75"/>
      <c r="S1095" s="75"/>
      <c r="T1095" s="75"/>
    </row>
    <row r="1096" spans="15:20" x14ac:dyDescent="0.25">
      <c r="O1096" s="75"/>
      <c r="P1096" s="75"/>
      <c r="Q1096" s="75"/>
      <c r="R1096" s="75"/>
      <c r="S1096" s="75"/>
      <c r="T1096" s="75"/>
    </row>
    <row r="1097" spans="15:20" x14ac:dyDescent="0.25">
      <c r="O1097" s="75"/>
      <c r="P1097" s="75"/>
      <c r="Q1097" s="75"/>
      <c r="R1097" s="75"/>
      <c r="S1097" s="75"/>
      <c r="T1097" s="75"/>
    </row>
    <row r="1098" spans="15:20" x14ac:dyDescent="0.25">
      <c r="O1098" s="75"/>
      <c r="P1098" s="75"/>
      <c r="Q1098" s="75"/>
      <c r="R1098" s="75"/>
      <c r="S1098" s="75"/>
      <c r="T1098" s="75"/>
    </row>
    <row r="1099" spans="15:20" x14ac:dyDescent="0.25">
      <c r="O1099" s="75"/>
      <c r="P1099" s="75"/>
      <c r="Q1099" s="75"/>
      <c r="R1099" s="75"/>
      <c r="S1099" s="75"/>
      <c r="T1099" s="75"/>
    </row>
    <row r="1100" spans="15:20" x14ac:dyDescent="0.25">
      <c r="O1100" s="75"/>
      <c r="P1100" s="75"/>
      <c r="Q1100" s="75"/>
      <c r="R1100" s="75"/>
      <c r="S1100" s="75"/>
      <c r="T1100" s="75"/>
    </row>
    <row r="1101" spans="15:20" x14ac:dyDescent="0.25">
      <c r="O1101" s="75"/>
      <c r="P1101" s="75"/>
      <c r="Q1101" s="75"/>
      <c r="R1101" s="75"/>
      <c r="S1101" s="75"/>
      <c r="T1101" s="75"/>
    </row>
    <row r="1102" spans="15:20" x14ac:dyDescent="0.25">
      <c r="O1102" s="75"/>
      <c r="P1102" s="75"/>
      <c r="Q1102" s="75"/>
      <c r="R1102" s="75"/>
      <c r="S1102" s="75"/>
      <c r="T1102" s="75"/>
    </row>
    <row r="1103" spans="15:20" x14ac:dyDescent="0.25">
      <c r="O1103" s="75"/>
      <c r="P1103" s="75"/>
      <c r="Q1103" s="75"/>
      <c r="R1103" s="75"/>
      <c r="S1103" s="75"/>
      <c r="T1103" s="75"/>
    </row>
    <row r="1104" spans="15:20" x14ac:dyDescent="0.25">
      <c r="O1104" s="75"/>
      <c r="P1104" s="75"/>
      <c r="Q1104" s="75"/>
      <c r="R1104" s="75"/>
      <c r="S1104" s="75"/>
      <c r="T1104" s="75"/>
    </row>
    <row r="1105" spans="15:20" x14ac:dyDescent="0.25">
      <c r="O1105" s="75"/>
      <c r="P1105" s="75"/>
      <c r="Q1105" s="75"/>
      <c r="R1105" s="75"/>
      <c r="S1105" s="75"/>
      <c r="T1105" s="75"/>
    </row>
    <row r="1106" spans="15:20" x14ac:dyDescent="0.25">
      <c r="O1106" s="75"/>
      <c r="P1106" s="75"/>
      <c r="Q1106" s="75"/>
      <c r="R1106" s="75"/>
      <c r="S1106" s="75"/>
      <c r="T1106" s="75"/>
    </row>
    <row r="1107" spans="15:20" x14ac:dyDescent="0.25">
      <c r="O1107" s="75"/>
      <c r="P1107" s="75"/>
      <c r="Q1107" s="75"/>
      <c r="R1107" s="75"/>
      <c r="S1107" s="75"/>
      <c r="T1107" s="75"/>
    </row>
    <row r="1108" spans="15:20" x14ac:dyDescent="0.25">
      <c r="O1108" s="75"/>
      <c r="P1108" s="75"/>
      <c r="Q1108" s="75"/>
      <c r="R1108" s="75"/>
      <c r="S1108" s="75"/>
      <c r="T1108" s="75"/>
    </row>
    <row r="1109" spans="15:20" x14ac:dyDescent="0.25">
      <c r="O1109" s="75"/>
      <c r="P1109" s="75"/>
      <c r="Q1109" s="75"/>
      <c r="R1109" s="75"/>
      <c r="S1109" s="75"/>
      <c r="T1109" s="75"/>
    </row>
    <row r="1110" spans="15:20" x14ac:dyDescent="0.25">
      <c r="O1110" s="75"/>
      <c r="P1110" s="75"/>
      <c r="Q1110" s="75"/>
      <c r="R1110" s="75"/>
      <c r="S1110" s="75"/>
      <c r="T1110" s="75"/>
    </row>
    <row r="1111" spans="15:20" x14ac:dyDescent="0.25">
      <c r="O1111" s="75"/>
      <c r="P1111" s="75"/>
      <c r="Q1111" s="75"/>
      <c r="R1111" s="75"/>
      <c r="S1111" s="75"/>
      <c r="T1111" s="75"/>
    </row>
    <row r="1112" spans="15:20" x14ac:dyDescent="0.25">
      <c r="O1112" s="75"/>
      <c r="P1112" s="75"/>
      <c r="Q1112" s="75"/>
      <c r="R1112" s="75"/>
      <c r="S1112" s="75"/>
      <c r="T1112" s="75"/>
    </row>
    <row r="1113" spans="15:20" x14ac:dyDescent="0.25">
      <c r="O1113" s="75"/>
      <c r="P1113" s="75"/>
      <c r="Q1113" s="75"/>
      <c r="R1113" s="75"/>
      <c r="S1113" s="75"/>
      <c r="T1113" s="75"/>
    </row>
    <row r="1114" spans="15:20" x14ac:dyDescent="0.25">
      <c r="O1114" s="75"/>
      <c r="P1114" s="75"/>
      <c r="Q1114" s="75"/>
      <c r="R1114" s="75"/>
      <c r="S1114" s="75"/>
      <c r="T1114" s="75"/>
    </row>
    <row r="1115" spans="15:20" x14ac:dyDescent="0.25">
      <c r="O1115" s="75"/>
      <c r="P1115" s="75"/>
      <c r="Q1115" s="75"/>
      <c r="R1115" s="75"/>
      <c r="S1115" s="75"/>
      <c r="T1115" s="75"/>
    </row>
    <row r="1116" spans="15:20" x14ac:dyDescent="0.25">
      <c r="O1116" s="75"/>
      <c r="P1116" s="75"/>
      <c r="Q1116" s="75"/>
      <c r="R1116" s="75"/>
      <c r="S1116" s="75"/>
      <c r="T1116" s="75"/>
    </row>
    <row r="1117" spans="15:20" x14ac:dyDescent="0.25">
      <c r="O1117" s="75"/>
      <c r="P1117" s="75"/>
      <c r="Q1117" s="75"/>
      <c r="R1117" s="75"/>
      <c r="S1117" s="75"/>
      <c r="T1117" s="75"/>
    </row>
    <row r="1118" spans="15:20" x14ac:dyDescent="0.25">
      <c r="O1118" s="75"/>
      <c r="P1118" s="75"/>
      <c r="Q1118" s="75"/>
      <c r="R1118" s="75"/>
      <c r="S1118" s="75"/>
      <c r="T1118" s="75"/>
    </row>
    <row r="1119" spans="15:20" x14ac:dyDescent="0.25">
      <c r="O1119" s="75"/>
      <c r="P1119" s="75"/>
      <c r="Q1119" s="75"/>
      <c r="R1119" s="75"/>
      <c r="S1119" s="75"/>
      <c r="T1119" s="75"/>
    </row>
    <row r="1120" spans="15:20" x14ac:dyDescent="0.25">
      <c r="O1120" s="75"/>
      <c r="P1120" s="75"/>
      <c r="Q1120" s="75"/>
      <c r="R1120" s="75"/>
      <c r="S1120" s="75"/>
      <c r="T1120" s="75"/>
    </row>
    <row r="1121" spans="15:20" x14ac:dyDescent="0.25">
      <c r="O1121" s="75"/>
      <c r="P1121" s="75"/>
      <c r="Q1121" s="75"/>
      <c r="R1121" s="75"/>
      <c r="S1121" s="75"/>
      <c r="T1121" s="75"/>
    </row>
    <row r="1122" spans="15:20" x14ac:dyDescent="0.25">
      <c r="O1122" s="75"/>
      <c r="P1122" s="75"/>
      <c r="Q1122" s="75"/>
      <c r="R1122" s="75"/>
      <c r="S1122" s="75"/>
      <c r="T1122" s="75"/>
    </row>
    <row r="1123" spans="15:20" x14ac:dyDescent="0.25">
      <c r="O1123" s="75"/>
      <c r="P1123" s="75"/>
      <c r="Q1123" s="75"/>
      <c r="R1123" s="75"/>
      <c r="S1123" s="75"/>
      <c r="T1123" s="75"/>
    </row>
    <row r="1124" spans="15:20" x14ac:dyDescent="0.25">
      <c r="O1124" s="75"/>
      <c r="P1124" s="75"/>
      <c r="Q1124" s="75"/>
      <c r="R1124" s="75"/>
      <c r="S1124" s="75"/>
      <c r="T1124" s="75"/>
    </row>
    <row r="1125" spans="15:20" x14ac:dyDescent="0.25">
      <c r="O1125" s="75"/>
      <c r="P1125" s="75"/>
      <c r="Q1125" s="75"/>
      <c r="R1125" s="75"/>
      <c r="S1125" s="75"/>
      <c r="T1125" s="75"/>
    </row>
    <row r="1126" spans="15:20" x14ac:dyDescent="0.25">
      <c r="O1126" s="75"/>
      <c r="P1126" s="75"/>
      <c r="Q1126" s="75"/>
      <c r="R1126" s="75"/>
      <c r="S1126" s="75"/>
      <c r="T1126" s="75"/>
    </row>
    <row r="1127" spans="15:20" x14ac:dyDescent="0.25">
      <c r="O1127" s="75"/>
      <c r="P1127" s="75"/>
      <c r="Q1127" s="75"/>
      <c r="R1127" s="75"/>
      <c r="S1127" s="75"/>
      <c r="T1127" s="75"/>
    </row>
    <row r="1128" spans="15:20" x14ac:dyDescent="0.25">
      <c r="O1128" s="75"/>
      <c r="P1128" s="75"/>
      <c r="Q1128" s="75"/>
      <c r="R1128" s="75"/>
      <c r="S1128" s="75"/>
      <c r="T1128" s="75"/>
    </row>
    <row r="1129" spans="15:20" x14ac:dyDescent="0.25">
      <c r="O1129" s="75"/>
      <c r="P1129" s="75"/>
      <c r="Q1129" s="75"/>
      <c r="R1129" s="75"/>
      <c r="S1129" s="75"/>
      <c r="T1129" s="75"/>
    </row>
    <row r="1130" spans="15:20" x14ac:dyDescent="0.25">
      <c r="O1130" s="75"/>
      <c r="P1130" s="75"/>
      <c r="Q1130" s="75"/>
      <c r="R1130" s="75"/>
      <c r="S1130" s="75"/>
      <c r="T1130" s="75"/>
    </row>
    <row r="1131" spans="15:20" x14ac:dyDescent="0.25">
      <c r="O1131" s="75"/>
      <c r="P1131" s="75"/>
      <c r="Q1131" s="75"/>
      <c r="R1131" s="75"/>
      <c r="S1131" s="75"/>
      <c r="T1131" s="75"/>
    </row>
    <row r="1132" spans="15:20" x14ac:dyDescent="0.25">
      <c r="O1132" s="75"/>
      <c r="P1132" s="75"/>
      <c r="Q1132" s="75"/>
      <c r="R1132" s="75"/>
      <c r="S1132" s="75"/>
      <c r="T1132" s="75"/>
    </row>
    <row r="1133" spans="15:20" x14ac:dyDescent="0.25">
      <c r="O1133" s="75"/>
      <c r="P1133" s="75"/>
      <c r="Q1133" s="75"/>
      <c r="R1133" s="75"/>
      <c r="S1133" s="75"/>
      <c r="T1133" s="75"/>
    </row>
    <row r="1134" spans="15:20" x14ac:dyDescent="0.25">
      <c r="O1134" s="75"/>
      <c r="P1134" s="75"/>
      <c r="Q1134" s="75"/>
      <c r="R1134" s="75"/>
      <c r="S1134" s="75"/>
      <c r="T1134" s="75"/>
    </row>
    <row r="1135" spans="15:20" x14ac:dyDescent="0.25">
      <c r="O1135" s="75"/>
      <c r="P1135" s="75"/>
      <c r="Q1135" s="75"/>
      <c r="R1135" s="75"/>
      <c r="S1135" s="75"/>
      <c r="T1135" s="75"/>
    </row>
    <row r="1136" spans="15:20" x14ac:dyDescent="0.25">
      <c r="O1136" s="75"/>
      <c r="P1136" s="75"/>
      <c r="Q1136" s="75"/>
      <c r="R1136" s="75"/>
      <c r="S1136" s="75"/>
      <c r="T1136" s="75"/>
    </row>
    <row r="1137" spans="15:20" x14ac:dyDescent="0.25">
      <c r="O1137" s="75"/>
      <c r="P1137" s="75"/>
      <c r="Q1137" s="75"/>
      <c r="R1137" s="75"/>
      <c r="S1137" s="75"/>
      <c r="T1137" s="75"/>
    </row>
    <row r="1138" spans="15:20" x14ac:dyDescent="0.25">
      <c r="O1138" s="75"/>
      <c r="P1138" s="75"/>
      <c r="Q1138" s="75"/>
      <c r="R1138" s="75"/>
      <c r="S1138" s="75"/>
      <c r="T1138" s="75"/>
    </row>
    <row r="1139" spans="15:20" x14ac:dyDescent="0.25">
      <c r="O1139" s="75"/>
      <c r="P1139" s="75"/>
      <c r="Q1139" s="75"/>
      <c r="R1139" s="75"/>
      <c r="S1139" s="75"/>
      <c r="T1139" s="75"/>
    </row>
    <row r="1140" spans="15:20" x14ac:dyDescent="0.25">
      <c r="O1140" s="75"/>
      <c r="P1140" s="75"/>
      <c r="Q1140" s="75"/>
      <c r="R1140" s="75"/>
      <c r="S1140" s="75"/>
      <c r="T1140" s="75"/>
    </row>
    <row r="1141" spans="15:20" x14ac:dyDescent="0.25">
      <c r="O1141" s="75"/>
      <c r="P1141" s="75"/>
      <c r="Q1141" s="75"/>
      <c r="R1141" s="75"/>
      <c r="S1141" s="75"/>
      <c r="T1141" s="75"/>
    </row>
    <row r="1142" spans="15:20" x14ac:dyDescent="0.25">
      <c r="O1142" s="75"/>
      <c r="P1142" s="75"/>
      <c r="Q1142" s="75"/>
      <c r="R1142" s="75"/>
      <c r="S1142" s="75"/>
      <c r="T1142" s="75"/>
    </row>
    <row r="1143" spans="15:20" x14ac:dyDescent="0.25">
      <c r="O1143" s="75"/>
      <c r="P1143" s="75"/>
      <c r="Q1143" s="75"/>
      <c r="R1143" s="75"/>
      <c r="S1143" s="75"/>
      <c r="T1143" s="75"/>
    </row>
    <row r="1144" spans="15:20" x14ac:dyDescent="0.25">
      <c r="O1144" s="75"/>
      <c r="P1144" s="75"/>
      <c r="Q1144" s="75"/>
      <c r="R1144" s="75"/>
      <c r="S1144" s="75"/>
      <c r="T1144" s="75"/>
    </row>
    <row r="1145" spans="15:20" x14ac:dyDescent="0.25">
      <c r="O1145" s="75"/>
      <c r="P1145" s="75"/>
      <c r="Q1145" s="75"/>
      <c r="R1145" s="75"/>
      <c r="S1145" s="75"/>
      <c r="T1145" s="75"/>
    </row>
    <row r="1146" spans="15:20" x14ac:dyDescent="0.25">
      <c r="O1146" s="75"/>
      <c r="P1146" s="75"/>
      <c r="Q1146" s="75"/>
      <c r="R1146" s="75"/>
      <c r="S1146" s="75"/>
      <c r="T1146" s="75"/>
    </row>
    <row r="1147" spans="15:20" x14ac:dyDescent="0.25">
      <c r="O1147" s="75"/>
      <c r="P1147" s="75"/>
      <c r="Q1147" s="75"/>
      <c r="R1147" s="75"/>
      <c r="S1147" s="75"/>
      <c r="T1147" s="75"/>
    </row>
    <row r="1148" spans="15:20" x14ac:dyDescent="0.25">
      <c r="O1148" s="75"/>
      <c r="P1148" s="75"/>
      <c r="Q1148" s="75"/>
      <c r="R1148" s="75"/>
      <c r="S1148" s="75"/>
      <c r="T1148" s="75"/>
    </row>
    <row r="1149" spans="15:20" x14ac:dyDescent="0.25">
      <c r="O1149" s="75"/>
      <c r="P1149" s="75"/>
      <c r="Q1149" s="75"/>
      <c r="R1149" s="75"/>
      <c r="S1149" s="75"/>
      <c r="T1149" s="75"/>
    </row>
    <row r="1150" spans="15:20" x14ac:dyDescent="0.25">
      <c r="O1150" s="75"/>
      <c r="P1150" s="75"/>
      <c r="Q1150" s="75"/>
      <c r="R1150" s="75"/>
      <c r="S1150" s="75"/>
      <c r="T1150" s="75"/>
    </row>
    <row r="1151" spans="15:20" x14ac:dyDescent="0.25">
      <c r="O1151" s="75"/>
      <c r="P1151" s="75"/>
      <c r="Q1151" s="75"/>
      <c r="R1151" s="75"/>
      <c r="S1151" s="75"/>
      <c r="T1151" s="75"/>
    </row>
    <row r="1152" spans="15:20" x14ac:dyDescent="0.25">
      <c r="O1152" s="75"/>
      <c r="P1152" s="75"/>
      <c r="Q1152" s="75"/>
      <c r="R1152" s="75"/>
      <c r="S1152" s="75"/>
      <c r="T1152" s="75"/>
    </row>
    <row r="1153" spans="15:20" x14ac:dyDescent="0.25">
      <c r="O1153" s="75"/>
      <c r="P1153" s="75"/>
      <c r="Q1153" s="75"/>
      <c r="R1153" s="75"/>
      <c r="S1153" s="75"/>
      <c r="T1153" s="75"/>
    </row>
    <row r="1154" spans="15:20" x14ac:dyDescent="0.25">
      <c r="O1154" s="75"/>
      <c r="P1154" s="75"/>
      <c r="Q1154" s="75"/>
      <c r="R1154" s="75"/>
      <c r="S1154" s="75"/>
      <c r="T1154" s="75"/>
    </row>
    <row r="1155" spans="15:20" x14ac:dyDescent="0.25">
      <c r="O1155" s="75"/>
      <c r="P1155" s="75"/>
      <c r="Q1155" s="75"/>
      <c r="R1155" s="75"/>
      <c r="S1155" s="75"/>
      <c r="T1155" s="75"/>
    </row>
    <row r="1156" spans="15:20" x14ac:dyDescent="0.25">
      <c r="O1156" s="75"/>
      <c r="P1156" s="75"/>
      <c r="Q1156" s="75"/>
      <c r="R1156" s="75"/>
      <c r="S1156" s="75"/>
      <c r="T1156" s="75"/>
    </row>
    <row r="1157" spans="15:20" x14ac:dyDescent="0.25">
      <c r="O1157" s="75"/>
      <c r="P1157" s="75"/>
      <c r="Q1157" s="75"/>
      <c r="R1157" s="75"/>
      <c r="S1157" s="75"/>
      <c r="T1157" s="75"/>
    </row>
    <row r="1158" spans="15:20" x14ac:dyDescent="0.25">
      <c r="O1158" s="75"/>
      <c r="P1158" s="75"/>
      <c r="Q1158" s="75"/>
      <c r="R1158" s="75"/>
      <c r="S1158" s="75"/>
      <c r="T1158" s="75"/>
    </row>
    <row r="1159" spans="15:20" x14ac:dyDescent="0.25">
      <c r="O1159" s="75"/>
      <c r="P1159" s="75"/>
      <c r="Q1159" s="75"/>
      <c r="R1159" s="75"/>
      <c r="S1159" s="75"/>
      <c r="T1159" s="75"/>
    </row>
    <row r="1160" spans="15:20" x14ac:dyDescent="0.25">
      <c r="O1160" s="75"/>
      <c r="P1160" s="75"/>
      <c r="Q1160" s="75"/>
      <c r="R1160" s="75"/>
      <c r="S1160" s="75"/>
      <c r="T1160" s="75"/>
    </row>
    <row r="1161" spans="15:20" x14ac:dyDescent="0.25">
      <c r="O1161" s="75"/>
      <c r="P1161" s="75"/>
      <c r="Q1161" s="75"/>
      <c r="R1161" s="75"/>
      <c r="S1161" s="75"/>
      <c r="T1161" s="75"/>
    </row>
    <row r="1162" spans="15:20" x14ac:dyDescent="0.25">
      <c r="O1162" s="75"/>
      <c r="P1162" s="75"/>
      <c r="Q1162" s="75"/>
      <c r="R1162" s="75"/>
      <c r="S1162" s="75"/>
      <c r="T1162" s="75"/>
    </row>
    <row r="1163" spans="15:20" x14ac:dyDescent="0.25">
      <c r="O1163" s="75"/>
      <c r="P1163" s="75"/>
      <c r="Q1163" s="75"/>
      <c r="R1163" s="75"/>
      <c r="S1163" s="75"/>
      <c r="T1163" s="75"/>
    </row>
    <row r="1164" spans="15:20" x14ac:dyDescent="0.25">
      <c r="O1164" s="75"/>
      <c r="P1164" s="75"/>
      <c r="Q1164" s="75"/>
      <c r="R1164" s="75"/>
      <c r="S1164" s="75"/>
      <c r="T1164" s="75"/>
    </row>
    <row r="1165" spans="15:20" x14ac:dyDescent="0.25">
      <c r="O1165" s="75"/>
      <c r="P1165" s="75"/>
      <c r="Q1165" s="75"/>
      <c r="R1165" s="75"/>
      <c r="S1165" s="75"/>
      <c r="T1165" s="75"/>
    </row>
    <row r="1166" spans="15:20" x14ac:dyDescent="0.25">
      <c r="O1166" s="75"/>
      <c r="P1166" s="75"/>
      <c r="Q1166" s="75"/>
      <c r="R1166" s="75"/>
      <c r="S1166" s="75"/>
      <c r="T1166" s="75"/>
    </row>
    <row r="1167" spans="15:20" x14ac:dyDescent="0.25">
      <c r="O1167" s="75"/>
      <c r="P1167" s="75"/>
      <c r="Q1167" s="75"/>
      <c r="R1167" s="75"/>
      <c r="S1167" s="75"/>
      <c r="T1167" s="75"/>
    </row>
    <row r="1168" spans="15:20" x14ac:dyDescent="0.25">
      <c r="O1168" s="75"/>
      <c r="P1168" s="75"/>
      <c r="Q1168" s="75"/>
      <c r="R1168" s="75"/>
      <c r="S1168" s="75"/>
      <c r="T1168" s="75"/>
    </row>
    <row r="1169" spans="15:20" x14ac:dyDescent="0.25">
      <c r="O1169" s="75"/>
      <c r="P1169" s="75"/>
      <c r="Q1169" s="75"/>
      <c r="R1169" s="75"/>
      <c r="S1169" s="75"/>
      <c r="T1169" s="75"/>
    </row>
    <row r="1170" spans="15:20" x14ac:dyDescent="0.25">
      <c r="O1170" s="75"/>
      <c r="P1170" s="75"/>
      <c r="Q1170" s="75"/>
      <c r="R1170" s="75"/>
      <c r="S1170" s="75"/>
      <c r="T1170" s="75"/>
    </row>
    <row r="1171" spans="15:20" x14ac:dyDescent="0.25">
      <c r="O1171" s="75"/>
      <c r="P1171" s="75"/>
      <c r="Q1171" s="75"/>
      <c r="R1171" s="75"/>
      <c r="S1171" s="75"/>
      <c r="T1171" s="75"/>
    </row>
    <row r="1172" spans="15:20" x14ac:dyDescent="0.25">
      <c r="O1172" s="75"/>
      <c r="P1172" s="75"/>
      <c r="Q1172" s="75"/>
      <c r="R1172" s="75"/>
      <c r="S1172" s="75"/>
      <c r="T1172" s="75"/>
    </row>
    <row r="1173" spans="15:20" x14ac:dyDescent="0.25">
      <c r="O1173" s="75"/>
      <c r="P1173" s="75"/>
      <c r="Q1173" s="75"/>
      <c r="R1173" s="75"/>
      <c r="S1173" s="75"/>
      <c r="T1173" s="75"/>
    </row>
    <row r="1174" spans="15:20" x14ac:dyDescent="0.25">
      <c r="O1174" s="75"/>
      <c r="P1174" s="75"/>
      <c r="Q1174" s="75"/>
      <c r="R1174" s="75"/>
      <c r="S1174" s="75"/>
      <c r="T1174" s="75"/>
    </row>
    <row r="1175" spans="15:20" x14ac:dyDescent="0.25">
      <c r="O1175" s="75"/>
      <c r="P1175" s="75"/>
      <c r="Q1175" s="75"/>
      <c r="R1175" s="75"/>
      <c r="S1175" s="75"/>
      <c r="T1175" s="75"/>
    </row>
    <row r="1176" spans="15:20" x14ac:dyDescent="0.25">
      <c r="O1176" s="75"/>
      <c r="P1176" s="75"/>
      <c r="Q1176" s="75"/>
      <c r="R1176" s="75"/>
      <c r="S1176" s="75"/>
      <c r="T1176" s="75"/>
    </row>
    <row r="1177" spans="15:20" x14ac:dyDescent="0.25">
      <c r="O1177" s="75"/>
      <c r="P1177" s="75"/>
      <c r="Q1177" s="75"/>
      <c r="R1177" s="75"/>
      <c r="S1177" s="75"/>
      <c r="T1177" s="75"/>
    </row>
    <row r="1178" spans="15:20" x14ac:dyDescent="0.25">
      <c r="O1178" s="75"/>
      <c r="P1178" s="75"/>
      <c r="Q1178" s="75"/>
      <c r="R1178" s="75"/>
      <c r="S1178" s="75"/>
      <c r="T1178" s="75"/>
    </row>
    <row r="1179" spans="15:20" x14ac:dyDescent="0.25">
      <c r="O1179" s="75"/>
      <c r="P1179" s="75"/>
      <c r="Q1179" s="75"/>
      <c r="R1179" s="75"/>
      <c r="S1179" s="75"/>
      <c r="T1179" s="75"/>
    </row>
    <row r="1180" spans="15:20" x14ac:dyDescent="0.25">
      <c r="O1180" s="75"/>
      <c r="P1180" s="75"/>
      <c r="Q1180" s="75"/>
      <c r="R1180" s="75"/>
      <c r="S1180" s="75"/>
      <c r="T1180" s="75"/>
    </row>
    <row r="1181" spans="15:20" x14ac:dyDescent="0.25">
      <c r="O1181" s="75"/>
      <c r="P1181" s="75"/>
      <c r="Q1181" s="75"/>
      <c r="R1181" s="75"/>
      <c r="S1181" s="75"/>
      <c r="T1181" s="75"/>
    </row>
    <row r="1182" spans="15:20" x14ac:dyDescent="0.25">
      <c r="O1182" s="75"/>
      <c r="P1182" s="75"/>
      <c r="Q1182" s="75"/>
      <c r="R1182" s="75"/>
      <c r="S1182" s="75"/>
      <c r="T1182" s="75"/>
    </row>
    <row r="1183" spans="15:20" x14ac:dyDescent="0.25">
      <c r="O1183" s="75"/>
      <c r="P1183" s="75"/>
      <c r="Q1183" s="75"/>
      <c r="R1183" s="75"/>
      <c r="S1183" s="75"/>
      <c r="T1183" s="75"/>
    </row>
    <row r="1184" spans="15:20" x14ac:dyDescent="0.25">
      <c r="O1184" s="75"/>
      <c r="P1184" s="75"/>
      <c r="Q1184" s="75"/>
      <c r="R1184" s="75"/>
      <c r="S1184" s="75"/>
      <c r="T1184" s="75"/>
    </row>
    <row r="1185" spans="15:20" x14ac:dyDescent="0.25">
      <c r="O1185" s="75"/>
      <c r="P1185" s="75"/>
      <c r="Q1185" s="75"/>
      <c r="R1185" s="75"/>
      <c r="S1185" s="75"/>
      <c r="T1185" s="75"/>
    </row>
    <row r="1186" spans="15:20" x14ac:dyDescent="0.25">
      <c r="O1186" s="75"/>
      <c r="P1186" s="75"/>
      <c r="Q1186" s="75"/>
      <c r="R1186" s="75"/>
      <c r="S1186" s="75"/>
      <c r="T1186" s="75"/>
    </row>
    <row r="1187" spans="15:20" x14ac:dyDescent="0.25">
      <c r="O1187" s="75"/>
      <c r="P1187" s="75"/>
      <c r="Q1187" s="75"/>
      <c r="R1187" s="75"/>
      <c r="S1187" s="75"/>
      <c r="T1187" s="75"/>
    </row>
    <row r="1188" spans="15:20" x14ac:dyDescent="0.25">
      <c r="O1188" s="75"/>
      <c r="P1188" s="75"/>
      <c r="Q1188" s="75"/>
      <c r="R1188" s="75"/>
      <c r="S1188" s="75"/>
      <c r="T1188" s="75"/>
    </row>
    <row r="1189" spans="15:20" x14ac:dyDescent="0.25">
      <c r="O1189" s="75"/>
      <c r="P1189" s="75"/>
      <c r="Q1189" s="75"/>
      <c r="R1189" s="75"/>
      <c r="S1189" s="75"/>
      <c r="T1189" s="75"/>
    </row>
    <row r="1190" spans="15:20" x14ac:dyDescent="0.25">
      <c r="O1190" s="75"/>
      <c r="P1190" s="75"/>
      <c r="Q1190" s="75"/>
      <c r="R1190" s="75"/>
      <c r="S1190" s="75"/>
      <c r="T1190" s="75"/>
    </row>
    <row r="1191" spans="15:20" x14ac:dyDescent="0.25">
      <c r="O1191" s="75"/>
      <c r="P1191" s="75"/>
      <c r="Q1191" s="75"/>
      <c r="R1191" s="75"/>
      <c r="S1191" s="75"/>
      <c r="T1191" s="75"/>
    </row>
    <row r="1192" spans="15:20" x14ac:dyDescent="0.25">
      <c r="O1192" s="75"/>
      <c r="P1192" s="75"/>
      <c r="Q1192" s="75"/>
      <c r="R1192" s="75"/>
      <c r="S1192" s="75"/>
      <c r="T1192" s="75"/>
    </row>
    <row r="1193" spans="15:20" x14ac:dyDescent="0.25">
      <c r="O1193" s="75"/>
      <c r="P1193" s="75"/>
      <c r="Q1193" s="75"/>
      <c r="R1193" s="75"/>
      <c r="S1193" s="75"/>
      <c r="T1193" s="75"/>
    </row>
    <row r="1194" spans="15:20" x14ac:dyDescent="0.25">
      <c r="O1194" s="75"/>
      <c r="P1194" s="75"/>
      <c r="Q1194" s="75"/>
      <c r="R1194" s="75"/>
      <c r="S1194" s="75"/>
      <c r="T1194" s="75"/>
    </row>
    <row r="1195" spans="15:20" x14ac:dyDescent="0.25">
      <c r="O1195" s="75"/>
      <c r="P1195" s="75"/>
      <c r="Q1195" s="75"/>
      <c r="R1195" s="75"/>
      <c r="S1195" s="75"/>
      <c r="T1195" s="75"/>
    </row>
    <row r="1196" spans="15:20" x14ac:dyDescent="0.25">
      <c r="O1196" s="75"/>
      <c r="P1196" s="75"/>
      <c r="Q1196" s="75"/>
      <c r="R1196" s="75"/>
      <c r="S1196" s="75"/>
      <c r="T1196" s="75"/>
    </row>
    <row r="1197" spans="15:20" x14ac:dyDescent="0.25">
      <c r="O1197" s="75"/>
      <c r="P1197" s="75"/>
      <c r="Q1197" s="75"/>
      <c r="R1197" s="75"/>
      <c r="S1197" s="75"/>
      <c r="T1197" s="75"/>
    </row>
    <row r="1198" spans="15:20" x14ac:dyDescent="0.25">
      <c r="O1198" s="75"/>
      <c r="P1198" s="75"/>
      <c r="Q1198" s="75"/>
      <c r="R1198" s="75"/>
      <c r="S1198" s="75"/>
      <c r="T1198" s="75"/>
    </row>
    <row r="1199" spans="15:20" x14ac:dyDescent="0.25">
      <c r="O1199" s="75"/>
      <c r="P1199" s="75"/>
      <c r="Q1199" s="75"/>
      <c r="R1199" s="75"/>
      <c r="S1199" s="75"/>
      <c r="T1199" s="75"/>
    </row>
    <row r="1200" spans="15:20" x14ac:dyDescent="0.25">
      <c r="O1200" s="75"/>
      <c r="P1200" s="75"/>
      <c r="Q1200" s="75"/>
      <c r="R1200" s="75"/>
      <c r="S1200" s="75"/>
      <c r="T1200" s="75"/>
    </row>
    <row r="1201" spans="15:20" x14ac:dyDescent="0.25">
      <c r="O1201" s="75"/>
      <c r="P1201" s="75"/>
      <c r="Q1201" s="75"/>
      <c r="R1201" s="75"/>
      <c r="S1201" s="75"/>
      <c r="T1201" s="75"/>
    </row>
    <row r="1202" spans="15:20" x14ac:dyDescent="0.25">
      <c r="O1202" s="75"/>
      <c r="P1202" s="75"/>
      <c r="Q1202" s="75"/>
      <c r="R1202" s="75"/>
      <c r="S1202" s="75"/>
      <c r="T1202" s="75"/>
    </row>
    <row r="1203" spans="15:20" x14ac:dyDescent="0.25">
      <c r="O1203" s="75"/>
      <c r="P1203" s="75"/>
      <c r="Q1203" s="75"/>
      <c r="R1203" s="75"/>
      <c r="S1203" s="75"/>
      <c r="T1203" s="75"/>
    </row>
    <row r="1204" spans="15:20" x14ac:dyDescent="0.25">
      <c r="O1204" s="75"/>
      <c r="P1204" s="75"/>
      <c r="Q1204" s="75"/>
      <c r="R1204" s="75"/>
      <c r="S1204" s="75"/>
      <c r="T1204" s="75"/>
    </row>
    <row r="1205" spans="15:20" x14ac:dyDescent="0.25">
      <c r="O1205" s="75"/>
      <c r="P1205" s="75"/>
      <c r="Q1205" s="75"/>
      <c r="R1205" s="75"/>
      <c r="S1205" s="75"/>
      <c r="T1205" s="75"/>
    </row>
    <row r="1206" spans="15:20" x14ac:dyDescent="0.25">
      <c r="O1206" s="75"/>
      <c r="P1206" s="75"/>
      <c r="Q1206" s="75"/>
      <c r="R1206" s="75"/>
      <c r="S1206" s="75"/>
      <c r="T1206" s="75"/>
    </row>
    <row r="1207" spans="15:20" x14ac:dyDescent="0.25">
      <c r="O1207" s="75"/>
      <c r="P1207" s="75"/>
      <c r="Q1207" s="75"/>
      <c r="R1207" s="75"/>
      <c r="S1207" s="75"/>
      <c r="T1207" s="75"/>
    </row>
    <row r="1208" spans="15:20" x14ac:dyDescent="0.25">
      <c r="O1208" s="75"/>
      <c r="P1208" s="75"/>
      <c r="Q1208" s="75"/>
      <c r="R1208" s="75"/>
      <c r="S1208" s="75"/>
      <c r="T1208" s="75"/>
    </row>
    <row r="1209" spans="15:20" x14ac:dyDescent="0.25">
      <c r="O1209" s="75"/>
      <c r="P1209" s="75"/>
      <c r="Q1209" s="75"/>
      <c r="R1209" s="75"/>
      <c r="S1209" s="75"/>
      <c r="T1209" s="75"/>
    </row>
    <row r="1210" spans="15:20" x14ac:dyDescent="0.25">
      <c r="O1210" s="75"/>
      <c r="P1210" s="75"/>
      <c r="Q1210" s="75"/>
      <c r="R1210" s="75"/>
      <c r="S1210" s="75"/>
      <c r="T1210" s="75"/>
    </row>
    <row r="1211" spans="15:20" x14ac:dyDescent="0.25">
      <c r="O1211" s="75"/>
      <c r="P1211" s="75"/>
      <c r="Q1211" s="75"/>
      <c r="R1211" s="75"/>
      <c r="S1211" s="75"/>
      <c r="T1211" s="75"/>
    </row>
    <row r="1212" spans="15:20" x14ac:dyDescent="0.25">
      <c r="O1212" s="75"/>
      <c r="P1212" s="75"/>
      <c r="Q1212" s="75"/>
      <c r="R1212" s="75"/>
      <c r="S1212" s="75"/>
      <c r="T1212" s="75"/>
    </row>
    <row r="1213" spans="15:20" x14ac:dyDescent="0.25">
      <c r="O1213" s="75"/>
      <c r="P1213" s="75"/>
      <c r="Q1213" s="75"/>
      <c r="R1213" s="75"/>
      <c r="S1213" s="75"/>
      <c r="T1213" s="75"/>
    </row>
    <row r="1214" spans="15:20" x14ac:dyDescent="0.25">
      <c r="O1214" s="75"/>
      <c r="P1214" s="75"/>
      <c r="Q1214" s="75"/>
      <c r="R1214" s="75"/>
      <c r="S1214" s="75"/>
      <c r="T1214" s="75"/>
    </row>
    <row r="1215" spans="15:20" x14ac:dyDescent="0.25">
      <c r="O1215" s="75"/>
      <c r="P1215" s="75"/>
      <c r="Q1215" s="75"/>
      <c r="R1215" s="75"/>
      <c r="S1215" s="75"/>
      <c r="T1215" s="75"/>
    </row>
    <row r="1216" spans="15:20" x14ac:dyDescent="0.25">
      <c r="O1216" s="75"/>
      <c r="P1216" s="75"/>
      <c r="Q1216" s="75"/>
      <c r="R1216" s="75"/>
      <c r="S1216" s="75"/>
      <c r="T1216" s="75"/>
    </row>
    <row r="1217" spans="15:20" x14ac:dyDescent="0.25">
      <c r="O1217" s="75"/>
      <c r="P1217" s="75"/>
      <c r="Q1217" s="75"/>
      <c r="R1217" s="75"/>
      <c r="S1217" s="75"/>
      <c r="T1217" s="75"/>
    </row>
    <row r="1218" spans="15:20" x14ac:dyDescent="0.25">
      <c r="O1218" s="75"/>
      <c r="P1218" s="75"/>
      <c r="Q1218" s="75"/>
      <c r="R1218" s="75"/>
      <c r="S1218" s="75"/>
      <c r="T1218" s="75"/>
    </row>
    <row r="1219" spans="15:20" x14ac:dyDescent="0.25">
      <c r="O1219" s="75"/>
      <c r="P1219" s="75"/>
      <c r="Q1219" s="75"/>
      <c r="R1219" s="75"/>
      <c r="S1219" s="75"/>
      <c r="T1219" s="75"/>
    </row>
    <row r="1220" spans="15:20" x14ac:dyDescent="0.25">
      <c r="O1220" s="75"/>
      <c r="P1220" s="75"/>
      <c r="Q1220" s="75"/>
      <c r="R1220" s="75"/>
      <c r="S1220" s="75"/>
      <c r="T1220" s="75"/>
    </row>
    <row r="1221" spans="15:20" x14ac:dyDescent="0.25">
      <c r="O1221" s="75"/>
      <c r="P1221" s="75"/>
      <c r="Q1221" s="75"/>
      <c r="R1221" s="75"/>
      <c r="S1221" s="75"/>
      <c r="T1221" s="75"/>
    </row>
    <row r="1222" spans="15:20" x14ac:dyDescent="0.25">
      <c r="O1222" s="75"/>
      <c r="P1222" s="75"/>
      <c r="Q1222" s="75"/>
      <c r="R1222" s="75"/>
      <c r="S1222" s="75"/>
      <c r="T1222" s="75"/>
    </row>
    <row r="1223" spans="15:20" x14ac:dyDescent="0.25">
      <c r="O1223" s="75"/>
      <c r="P1223" s="75"/>
      <c r="Q1223" s="75"/>
      <c r="R1223" s="75"/>
      <c r="S1223" s="75"/>
      <c r="T1223" s="75"/>
    </row>
    <row r="1224" spans="15:20" x14ac:dyDescent="0.25">
      <c r="O1224" s="75"/>
      <c r="P1224" s="75"/>
      <c r="Q1224" s="75"/>
      <c r="R1224" s="75"/>
      <c r="S1224" s="75"/>
      <c r="T1224" s="75"/>
    </row>
    <row r="1225" spans="15:20" x14ac:dyDescent="0.25">
      <c r="O1225" s="75"/>
      <c r="P1225" s="75"/>
      <c r="Q1225" s="75"/>
      <c r="R1225" s="75"/>
      <c r="S1225" s="75"/>
      <c r="T1225" s="75"/>
    </row>
    <row r="1226" spans="15:20" x14ac:dyDescent="0.25">
      <c r="O1226" s="75"/>
      <c r="P1226" s="75"/>
      <c r="Q1226" s="75"/>
      <c r="R1226" s="75"/>
      <c r="S1226" s="75"/>
      <c r="T1226" s="75"/>
    </row>
    <row r="1227" spans="15:20" x14ac:dyDescent="0.25">
      <c r="O1227" s="75"/>
      <c r="P1227" s="75"/>
      <c r="Q1227" s="75"/>
      <c r="R1227" s="75"/>
      <c r="S1227" s="75"/>
      <c r="T1227" s="75"/>
    </row>
    <row r="1228" spans="15:20" x14ac:dyDescent="0.25">
      <c r="O1228" s="75"/>
      <c r="P1228" s="75"/>
      <c r="Q1228" s="75"/>
      <c r="R1228" s="75"/>
      <c r="S1228" s="75"/>
      <c r="T1228" s="75"/>
    </row>
    <row r="1229" spans="15:20" x14ac:dyDescent="0.25">
      <c r="O1229" s="75"/>
      <c r="P1229" s="75"/>
      <c r="Q1229" s="75"/>
      <c r="R1229" s="75"/>
      <c r="S1229" s="75"/>
      <c r="T1229" s="75"/>
    </row>
    <row r="1230" spans="15:20" x14ac:dyDescent="0.25">
      <c r="O1230" s="75"/>
      <c r="P1230" s="75"/>
      <c r="Q1230" s="75"/>
      <c r="R1230" s="75"/>
      <c r="S1230" s="75"/>
      <c r="T1230" s="75"/>
    </row>
    <row r="1231" spans="15:20" x14ac:dyDescent="0.25">
      <c r="O1231" s="75"/>
      <c r="P1231" s="75"/>
      <c r="Q1231" s="75"/>
      <c r="R1231" s="75"/>
      <c r="S1231" s="75"/>
      <c r="T1231" s="75"/>
    </row>
    <row r="1232" spans="15:20" x14ac:dyDescent="0.25">
      <c r="O1232" s="75"/>
      <c r="P1232" s="75"/>
      <c r="Q1232" s="75"/>
      <c r="R1232" s="75"/>
      <c r="S1232" s="75"/>
      <c r="T1232" s="75"/>
    </row>
    <row r="1233" spans="15:20" x14ac:dyDescent="0.25">
      <c r="O1233" s="75"/>
      <c r="P1233" s="75"/>
      <c r="Q1233" s="75"/>
      <c r="R1233" s="75"/>
      <c r="S1233" s="75"/>
      <c r="T1233" s="75"/>
    </row>
    <row r="1234" spans="15:20" x14ac:dyDescent="0.25">
      <c r="O1234" s="75"/>
      <c r="P1234" s="75"/>
      <c r="Q1234" s="75"/>
      <c r="R1234" s="75"/>
      <c r="S1234" s="75"/>
      <c r="T1234" s="75"/>
    </row>
    <row r="1235" spans="15:20" x14ac:dyDescent="0.25">
      <c r="O1235" s="75"/>
      <c r="P1235" s="75"/>
      <c r="Q1235" s="75"/>
      <c r="R1235" s="75"/>
      <c r="S1235" s="75"/>
      <c r="T1235" s="75"/>
    </row>
    <row r="1236" spans="15:20" x14ac:dyDescent="0.25">
      <c r="O1236" s="75"/>
      <c r="P1236" s="75"/>
      <c r="Q1236" s="75"/>
      <c r="R1236" s="75"/>
      <c r="S1236" s="75"/>
      <c r="T1236" s="75"/>
    </row>
    <row r="1237" spans="15:20" x14ac:dyDescent="0.25">
      <c r="O1237" s="75"/>
      <c r="P1237" s="75"/>
      <c r="Q1237" s="75"/>
      <c r="R1237" s="75"/>
      <c r="S1237" s="75"/>
      <c r="T1237" s="75"/>
    </row>
    <row r="1238" spans="15:20" x14ac:dyDescent="0.25">
      <c r="O1238" s="75"/>
      <c r="P1238" s="75"/>
      <c r="Q1238" s="75"/>
      <c r="R1238" s="75"/>
      <c r="S1238" s="75"/>
      <c r="T1238" s="75"/>
    </row>
    <row r="1239" spans="15:20" x14ac:dyDescent="0.25">
      <c r="O1239" s="75"/>
      <c r="P1239" s="75"/>
      <c r="Q1239" s="75"/>
      <c r="R1239" s="75"/>
      <c r="S1239" s="75"/>
      <c r="T1239" s="75"/>
    </row>
    <row r="1240" spans="15:20" x14ac:dyDescent="0.25">
      <c r="O1240" s="75"/>
      <c r="P1240" s="75"/>
      <c r="Q1240" s="75"/>
      <c r="R1240" s="75"/>
      <c r="S1240" s="75"/>
      <c r="T1240" s="75"/>
    </row>
    <row r="1241" spans="15:20" x14ac:dyDescent="0.25">
      <c r="O1241" s="75"/>
      <c r="P1241" s="75"/>
      <c r="Q1241" s="75"/>
      <c r="R1241" s="75"/>
      <c r="S1241" s="75"/>
      <c r="T1241" s="75"/>
    </row>
    <row r="1242" spans="15:20" x14ac:dyDescent="0.25">
      <c r="O1242" s="75"/>
      <c r="P1242" s="75"/>
      <c r="Q1242" s="75"/>
      <c r="R1242" s="75"/>
      <c r="S1242" s="75"/>
      <c r="T1242" s="75"/>
    </row>
    <row r="1243" spans="15:20" x14ac:dyDescent="0.25">
      <c r="O1243" s="75"/>
      <c r="P1243" s="75"/>
      <c r="Q1243" s="75"/>
      <c r="R1243" s="75"/>
      <c r="S1243" s="75"/>
      <c r="T1243" s="75"/>
    </row>
    <row r="1244" spans="15:20" x14ac:dyDescent="0.25">
      <c r="O1244" s="75"/>
      <c r="P1244" s="75"/>
      <c r="Q1244" s="75"/>
      <c r="R1244" s="75"/>
      <c r="S1244" s="75"/>
      <c r="T1244" s="75"/>
    </row>
    <row r="1245" spans="15:20" x14ac:dyDescent="0.25">
      <c r="O1245" s="75"/>
      <c r="P1245" s="75"/>
      <c r="Q1245" s="75"/>
      <c r="R1245" s="75"/>
      <c r="S1245" s="75"/>
      <c r="T1245" s="75"/>
    </row>
    <row r="1246" spans="15:20" x14ac:dyDescent="0.25">
      <c r="O1246" s="75"/>
      <c r="P1246" s="75"/>
      <c r="Q1246" s="75"/>
      <c r="R1246" s="75"/>
      <c r="S1246" s="75"/>
      <c r="T1246" s="75"/>
    </row>
    <row r="1247" spans="15:20" x14ac:dyDescent="0.25">
      <c r="O1247" s="75"/>
      <c r="P1247" s="75"/>
      <c r="Q1247" s="75"/>
      <c r="R1247" s="75"/>
      <c r="S1247" s="75"/>
      <c r="T1247" s="75"/>
    </row>
    <row r="1248" spans="15:20" x14ac:dyDescent="0.25">
      <c r="O1248" s="75"/>
      <c r="P1248" s="75"/>
      <c r="Q1248" s="75"/>
      <c r="R1248" s="75"/>
      <c r="S1248" s="75"/>
      <c r="T1248" s="75"/>
    </row>
    <row r="1249" spans="15:20" x14ac:dyDescent="0.25">
      <c r="O1249" s="75"/>
      <c r="P1249" s="75"/>
      <c r="Q1249" s="75"/>
      <c r="R1249" s="75"/>
      <c r="S1249" s="75"/>
      <c r="T1249" s="75"/>
    </row>
    <row r="1250" spans="15:20" x14ac:dyDescent="0.25">
      <c r="O1250" s="75"/>
      <c r="P1250" s="75"/>
      <c r="Q1250" s="75"/>
      <c r="R1250" s="75"/>
      <c r="S1250" s="75"/>
      <c r="T1250" s="75"/>
    </row>
    <row r="1251" spans="15:20" x14ac:dyDescent="0.25">
      <c r="O1251" s="75"/>
      <c r="P1251" s="75"/>
      <c r="Q1251" s="75"/>
      <c r="R1251" s="75"/>
      <c r="S1251" s="75"/>
      <c r="T1251" s="75"/>
    </row>
    <row r="1252" spans="15:20" x14ac:dyDescent="0.25">
      <c r="O1252" s="75"/>
      <c r="P1252" s="75"/>
      <c r="Q1252" s="75"/>
      <c r="R1252" s="75"/>
      <c r="S1252" s="75"/>
      <c r="T1252" s="75"/>
    </row>
    <row r="1253" spans="15:20" x14ac:dyDescent="0.25">
      <c r="O1253" s="75"/>
      <c r="P1253" s="75"/>
      <c r="Q1253" s="75"/>
      <c r="R1253" s="75"/>
      <c r="S1253" s="75"/>
      <c r="T1253" s="75"/>
    </row>
    <row r="1254" spans="15:20" x14ac:dyDescent="0.25">
      <c r="O1254" s="75"/>
      <c r="P1254" s="75"/>
      <c r="Q1254" s="75"/>
      <c r="R1254" s="75"/>
      <c r="S1254" s="75"/>
      <c r="T1254" s="75"/>
    </row>
    <row r="1255" spans="15:20" x14ac:dyDescent="0.25">
      <c r="O1255" s="75"/>
      <c r="P1255" s="75"/>
      <c r="Q1255" s="75"/>
      <c r="R1255" s="75"/>
      <c r="S1255" s="75"/>
      <c r="T1255" s="75"/>
    </row>
    <row r="1256" spans="15:20" x14ac:dyDescent="0.25">
      <c r="O1256" s="75"/>
      <c r="P1256" s="75"/>
      <c r="Q1256" s="75"/>
      <c r="R1256" s="75"/>
      <c r="S1256" s="75"/>
      <c r="T1256" s="75"/>
    </row>
    <row r="1257" spans="15:20" x14ac:dyDescent="0.25">
      <c r="O1257" s="75"/>
      <c r="P1257" s="75"/>
      <c r="Q1257" s="75"/>
      <c r="R1257" s="75"/>
      <c r="S1257" s="75"/>
      <c r="T1257" s="75"/>
    </row>
    <row r="1258" spans="15:20" x14ac:dyDescent="0.25">
      <c r="O1258" s="75"/>
      <c r="P1258" s="75"/>
      <c r="Q1258" s="75"/>
      <c r="R1258" s="75"/>
      <c r="S1258" s="75"/>
      <c r="T1258" s="75"/>
    </row>
    <row r="1259" spans="15:20" x14ac:dyDescent="0.25">
      <c r="O1259" s="75"/>
      <c r="P1259" s="75"/>
      <c r="Q1259" s="75"/>
      <c r="R1259" s="75"/>
      <c r="S1259" s="75"/>
      <c r="T1259" s="75"/>
    </row>
    <row r="1260" spans="15:20" x14ac:dyDescent="0.25">
      <c r="O1260" s="75"/>
      <c r="P1260" s="75"/>
      <c r="Q1260" s="75"/>
      <c r="R1260" s="75"/>
      <c r="S1260" s="75"/>
      <c r="T1260" s="75"/>
    </row>
    <row r="1261" spans="15:20" x14ac:dyDescent="0.25">
      <c r="O1261" s="75"/>
      <c r="P1261" s="75"/>
      <c r="Q1261" s="75"/>
      <c r="R1261" s="75"/>
      <c r="S1261" s="75"/>
      <c r="T1261" s="75"/>
    </row>
    <row r="1262" spans="15:20" x14ac:dyDescent="0.25">
      <c r="O1262" s="75"/>
      <c r="P1262" s="75"/>
      <c r="Q1262" s="75"/>
      <c r="R1262" s="75"/>
      <c r="S1262" s="75"/>
      <c r="T1262" s="75"/>
    </row>
    <row r="1263" spans="15:20" x14ac:dyDescent="0.25">
      <c r="O1263" s="75"/>
      <c r="P1263" s="75"/>
      <c r="Q1263" s="75"/>
      <c r="R1263" s="75"/>
      <c r="S1263" s="75"/>
      <c r="T1263" s="75"/>
    </row>
    <row r="1264" spans="15:20" x14ac:dyDescent="0.25">
      <c r="O1264" s="75"/>
      <c r="P1264" s="75"/>
      <c r="Q1264" s="75"/>
      <c r="R1264" s="75"/>
      <c r="S1264" s="75"/>
      <c r="T1264" s="75"/>
    </row>
    <row r="1265" spans="15:20" x14ac:dyDescent="0.25">
      <c r="O1265" s="75"/>
      <c r="P1265" s="75"/>
      <c r="Q1265" s="75"/>
      <c r="R1265" s="75"/>
      <c r="S1265" s="75"/>
      <c r="T1265" s="75"/>
    </row>
    <row r="1266" spans="15:20" x14ac:dyDescent="0.25">
      <c r="O1266" s="75"/>
      <c r="P1266" s="75"/>
      <c r="Q1266" s="75"/>
      <c r="R1266" s="75"/>
      <c r="S1266" s="75"/>
      <c r="T1266" s="75"/>
    </row>
    <row r="1267" spans="15:20" x14ac:dyDescent="0.25">
      <c r="O1267" s="75"/>
      <c r="P1267" s="75"/>
      <c r="Q1267" s="75"/>
      <c r="R1267" s="75"/>
      <c r="S1267" s="75"/>
      <c r="T1267" s="75"/>
    </row>
    <row r="1268" spans="15:20" x14ac:dyDescent="0.25">
      <c r="O1268" s="75"/>
      <c r="P1268" s="75"/>
      <c r="Q1268" s="75"/>
      <c r="R1268" s="75"/>
      <c r="S1268" s="75"/>
      <c r="T1268" s="75"/>
    </row>
    <row r="1269" spans="15:20" x14ac:dyDescent="0.25">
      <c r="O1269" s="75"/>
      <c r="P1269" s="75"/>
      <c r="Q1269" s="75"/>
      <c r="R1269" s="75"/>
      <c r="S1269" s="75"/>
      <c r="T1269" s="75"/>
    </row>
    <row r="1270" spans="15:20" x14ac:dyDescent="0.25">
      <c r="O1270" s="75"/>
      <c r="P1270" s="75"/>
      <c r="Q1270" s="75"/>
      <c r="R1270" s="75"/>
      <c r="S1270" s="75"/>
      <c r="T1270" s="75"/>
    </row>
    <row r="1271" spans="15:20" x14ac:dyDescent="0.25">
      <c r="O1271" s="75"/>
      <c r="P1271" s="75"/>
      <c r="Q1271" s="75"/>
      <c r="R1271" s="75"/>
      <c r="S1271" s="75"/>
      <c r="T1271" s="75"/>
    </row>
    <row r="1272" spans="15:20" x14ac:dyDescent="0.25">
      <c r="O1272" s="75"/>
      <c r="P1272" s="75"/>
      <c r="Q1272" s="75"/>
      <c r="R1272" s="75"/>
      <c r="S1272" s="75"/>
      <c r="T1272" s="75"/>
    </row>
    <row r="1273" spans="15:20" x14ac:dyDescent="0.25">
      <c r="O1273" s="75"/>
      <c r="P1273" s="75"/>
      <c r="Q1273" s="75"/>
      <c r="R1273" s="75"/>
      <c r="S1273" s="75"/>
      <c r="T1273" s="75"/>
    </row>
    <row r="1274" spans="15:20" x14ac:dyDescent="0.25">
      <c r="O1274" s="75"/>
      <c r="P1274" s="75"/>
      <c r="Q1274" s="75"/>
      <c r="R1274" s="75"/>
      <c r="S1274" s="75"/>
      <c r="T1274" s="75"/>
    </row>
    <row r="1275" spans="15:20" x14ac:dyDescent="0.25">
      <c r="O1275" s="75"/>
      <c r="P1275" s="75"/>
      <c r="Q1275" s="75"/>
      <c r="R1275" s="75"/>
      <c r="S1275" s="75"/>
      <c r="T1275" s="75"/>
    </row>
    <row r="1276" spans="15:20" x14ac:dyDescent="0.25">
      <c r="O1276" s="75"/>
      <c r="P1276" s="75"/>
      <c r="Q1276" s="75"/>
      <c r="R1276" s="75"/>
      <c r="S1276" s="75"/>
      <c r="T1276" s="75"/>
    </row>
    <row r="1277" spans="15:20" x14ac:dyDescent="0.25">
      <c r="O1277" s="75"/>
      <c r="P1277" s="75"/>
      <c r="Q1277" s="75"/>
      <c r="R1277" s="75"/>
      <c r="S1277" s="75"/>
      <c r="T1277" s="75"/>
    </row>
    <row r="1278" spans="15:20" x14ac:dyDescent="0.25">
      <c r="O1278" s="75"/>
      <c r="P1278" s="75"/>
      <c r="Q1278" s="75"/>
      <c r="R1278" s="75"/>
      <c r="S1278" s="75"/>
      <c r="T1278" s="75"/>
    </row>
    <row r="1279" spans="15:20" x14ac:dyDescent="0.25">
      <c r="O1279" s="75"/>
      <c r="P1279" s="75"/>
      <c r="Q1279" s="75"/>
      <c r="R1279" s="75"/>
      <c r="S1279" s="75"/>
      <c r="T1279" s="75"/>
    </row>
    <row r="1280" spans="15:20" x14ac:dyDescent="0.25">
      <c r="O1280" s="75"/>
      <c r="P1280" s="75"/>
      <c r="Q1280" s="75"/>
      <c r="R1280" s="75"/>
      <c r="S1280" s="75"/>
      <c r="T1280" s="75"/>
    </row>
    <row r="1281" spans="15:20" x14ac:dyDescent="0.25">
      <c r="O1281" s="75"/>
      <c r="P1281" s="75"/>
      <c r="Q1281" s="75"/>
      <c r="R1281" s="75"/>
      <c r="S1281" s="75"/>
      <c r="T1281" s="75"/>
    </row>
    <row r="1282" spans="15:20" x14ac:dyDescent="0.25">
      <c r="O1282" s="75"/>
      <c r="P1282" s="75"/>
      <c r="Q1282" s="75"/>
      <c r="R1282" s="75"/>
      <c r="S1282" s="75"/>
      <c r="T1282" s="75"/>
    </row>
    <row r="1283" spans="15:20" x14ac:dyDescent="0.25">
      <c r="O1283" s="75"/>
      <c r="P1283" s="75"/>
      <c r="Q1283" s="75"/>
      <c r="R1283" s="75"/>
      <c r="S1283" s="75"/>
      <c r="T1283" s="75"/>
    </row>
    <row r="1284" spans="15:20" x14ac:dyDescent="0.25">
      <c r="O1284" s="75"/>
      <c r="P1284" s="75"/>
      <c r="Q1284" s="75"/>
      <c r="R1284" s="75"/>
      <c r="S1284" s="75"/>
      <c r="T1284" s="75"/>
    </row>
    <row r="1285" spans="15:20" x14ac:dyDescent="0.25">
      <c r="O1285" s="75"/>
      <c r="P1285" s="75"/>
      <c r="Q1285" s="75"/>
      <c r="R1285" s="75"/>
      <c r="S1285" s="75"/>
      <c r="T1285" s="75"/>
    </row>
    <row r="1286" spans="15:20" x14ac:dyDescent="0.25">
      <c r="O1286" s="75"/>
      <c r="P1286" s="75"/>
      <c r="Q1286" s="75"/>
      <c r="R1286" s="75"/>
      <c r="S1286" s="75"/>
      <c r="T1286" s="75"/>
    </row>
    <row r="1287" spans="15:20" x14ac:dyDescent="0.25">
      <c r="O1287" s="75"/>
      <c r="P1287" s="75"/>
      <c r="Q1287" s="75"/>
      <c r="R1287" s="75"/>
      <c r="S1287" s="75"/>
      <c r="T1287" s="75"/>
    </row>
    <row r="1288" spans="15:20" x14ac:dyDescent="0.25">
      <c r="O1288" s="75"/>
      <c r="P1288" s="75"/>
      <c r="Q1288" s="75"/>
      <c r="R1288" s="75"/>
      <c r="S1288" s="75"/>
      <c r="T1288" s="75"/>
    </row>
    <row r="1289" spans="15:20" x14ac:dyDescent="0.25">
      <c r="O1289" s="75"/>
      <c r="P1289" s="75"/>
      <c r="Q1289" s="75"/>
      <c r="R1289" s="75"/>
      <c r="S1289" s="75"/>
      <c r="T1289" s="75"/>
    </row>
    <row r="1290" spans="15:20" x14ac:dyDescent="0.25">
      <c r="O1290" s="75"/>
      <c r="P1290" s="75"/>
      <c r="Q1290" s="75"/>
      <c r="R1290" s="75"/>
      <c r="S1290" s="75"/>
      <c r="T1290" s="75"/>
    </row>
    <row r="1291" spans="15:20" x14ac:dyDescent="0.25">
      <c r="O1291" s="75"/>
      <c r="P1291" s="75"/>
      <c r="Q1291" s="75"/>
      <c r="R1291" s="75"/>
      <c r="S1291" s="75"/>
      <c r="T1291" s="75"/>
    </row>
    <row r="1292" spans="15:20" x14ac:dyDescent="0.25">
      <c r="O1292" s="75"/>
      <c r="P1292" s="75"/>
      <c r="Q1292" s="75"/>
      <c r="R1292" s="75"/>
      <c r="S1292" s="75"/>
      <c r="T1292" s="75"/>
    </row>
    <row r="1293" spans="15:20" x14ac:dyDescent="0.25">
      <c r="O1293" s="75"/>
      <c r="P1293" s="75"/>
      <c r="Q1293" s="75"/>
      <c r="R1293" s="75"/>
      <c r="S1293" s="75"/>
      <c r="T1293" s="75"/>
    </row>
    <row r="1294" spans="15:20" x14ac:dyDescent="0.25">
      <c r="O1294" s="75"/>
      <c r="P1294" s="75"/>
      <c r="Q1294" s="75"/>
      <c r="R1294" s="75"/>
      <c r="S1294" s="75"/>
      <c r="T1294" s="75"/>
    </row>
    <row r="1295" spans="15:20" x14ac:dyDescent="0.25">
      <c r="O1295" s="75"/>
      <c r="P1295" s="75"/>
      <c r="Q1295" s="75"/>
      <c r="R1295" s="75"/>
      <c r="S1295" s="75"/>
      <c r="T1295" s="75"/>
    </row>
    <row r="1296" spans="15:20" x14ac:dyDescent="0.25">
      <c r="O1296" s="75"/>
      <c r="P1296" s="75"/>
      <c r="Q1296" s="75"/>
      <c r="R1296" s="75"/>
      <c r="S1296" s="75"/>
      <c r="T1296" s="75"/>
    </row>
    <row r="1297" spans="15:20" x14ac:dyDescent="0.25">
      <c r="O1297" s="75"/>
      <c r="P1297" s="75"/>
      <c r="Q1297" s="75"/>
      <c r="R1297" s="75"/>
      <c r="S1297" s="75"/>
      <c r="T1297" s="75"/>
    </row>
    <row r="1298" spans="15:20" x14ac:dyDescent="0.25">
      <c r="O1298" s="75"/>
      <c r="P1298" s="75"/>
      <c r="Q1298" s="75"/>
      <c r="R1298" s="75"/>
      <c r="S1298" s="75"/>
      <c r="T1298" s="75"/>
    </row>
    <row r="1299" spans="15:20" x14ac:dyDescent="0.25">
      <c r="O1299" s="75"/>
      <c r="P1299" s="75"/>
      <c r="Q1299" s="75"/>
      <c r="R1299" s="75"/>
      <c r="S1299" s="75"/>
      <c r="T1299" s="75"/>
    </row>
    <row r="1300" spans="15:20" x14ac:dyDescent="0.25">
      <c r="O1300" s="75"/>
      <c r="P1300" s="75"/>
      <c r="Q1300" s="75"/>
      <c r="R1300" s="75"/>
      <c r="S1300" s="75"/>
      <c r="T1300" s="75"/>
    </row>
    <row r="1301" spans="15:20" x14ac:dyDescent="0.25">
      <c r="O1301" s="75"/>
      <c r="P1301" s="75"/>
      <c r="Q1301" s="75"/>
      <c r="R1301" s="75"/>
      <c r="S1301" s="75"/>
      <c r="T1301" s="75"/>
    </row>
    <row r="1302" spans="15:20" x14ac:dyDescent="0.25">
      <c r="O1302" s="75"/>
      <c r="P1302" s="75"/>
      <c r="Q1302" s="75"/>
      <c r="R1302" s="75"/>
      <c r="S1302" s="75"/>
      <c r="T1302" s="75"/>
    </row>
    <row r="1303" spans="15:20" x14ac:dyDescent="0.25">
      <c r="O1303" s="75"/>
      <c r="P1303" s="75"/>
      <c r="Q1303" s="75"/>
      <c r="R1303" s="75"/>
      <c r="S1303" s="75"/>
      <c r="T1303" s="75"/>
    </row>
    <row r="1304" spans="15:20" x14ac:dyDescent="0.25">
      <c r="O1304" s="75"/>
      <c r="P1304" s="75"/>
      <c r="Q1304" s="75"/>
      <c r="R1304" s="75"/>
      <c r="S1304" s="75"/>
      <c r="T1304" s="75"/>
    </row>
    <row r="1305" spans="15:20" x14ac:dyDescent="0.25">
      <c r="O1305" s="75"/>
      <c r="P1305" s="75"/>
      <c r="Q1305" s="75"/>
      <c r="R1305" s="75"/>
      <c r="S1305" s="75"/>
      <c r="T1305" s="75"/>
    </row>
    <row r="1306" spans="15:20" x14ac:dyDescent="0.25">
      <c r="O1306" s="75"/>
      <c r="P1306" s="75"/>
      <c r="Q1306" s="75"/>
      <c r="R1306" s="75"/>
      <c r="S1306" s="75"/>
      <c r="T1306" s="75"/>
    </row>
    <row r="1307" spans="15:20" x14ac:dyDescent="0.25">
      <c r="O1307" s="75"/>
      <c r="P1307" s="75"/>
      <c r="Q1307" s="75"/>
      <c r="R1307" s="75"/>
      <c r="S1307" s="75"/>
      <c r="T1307" s="75"/>
    </row>
    <row r="1308" spans="15:20" x14ac:dyDescent="0.25">
      <c r="O1308" s="75"/>
      <c r="P1308" s="75"/>
      <c r="Q1308" s="75"/>
      <c r="R1308" s="75"/>
      <c r="S1308" s="75"/>
      <c r="T1308" s="75"/>
    </row>
    <row r="1309" spans="15:20" x14ac:dyDescent="0.25">
      <c r="O1309" s="75"/>
      <c r="P1309" s="75"/>
      <c r="Q1309" s="75"/>
      <c r="R1309" s="75"/>
      <c r="S1309" s="75"/>
      <c r="T1309" s="75"/>
    </row>
    <row r="1310" spans="15:20" x14ac:dyDescent="0.25">
      <c r="O1310" s="75"/>
      <c r="P1310" s="75"/>
      <c r="Q1310" s="75"/>
      <c r="R1310" s="75"/>
      <c r="S1310" s="75"/>
      <c r="T1310" s="75"/>
    </row>
    <row r="1311" spans="15:20" x14ac:dyDescent="0.25">
      <c r="O1311" s="75"/>
      <c r="P1311" s="75"/>
      <c r="Q1311" s="75"/>
      <c r="R1311" s="75"/>
      <c r="S1311" s="75"/>
      <c r="T1311" s="75"/>
    </row>
    <row r="1312" spans="15:20" x14ac:dyDescent="0.25">
      <c r="O1312" s="75"/>
      <c r="P1312" s="75"/>
      <c r="Q1312" s="75"/>
      <c r="R1312" s="75"/>
      <c r="S1312" s="75"/>
      <c r="T1312" s="75"/>
    </row>
    <row r="1313" spans="15:20" x14ac:dyDescent="0.25">
      <c r="O1313" s="75"/>
      <c r="P1313" s="75"/>
      <c r="Q1313" s="75"/>
      <c r="R1313" s="75"/>
      <c r="S1313" s="75"/>
      <c r="T1313" s="75"/>
    </row>
    <row r="1314" spans="15:20" x14ac:dyDescent="0.25">
      <c r="O1314" s="75"/>
      <c r="P1314" s="75"/>
      <c r="Q1314" s="75"/>
      <c r="R1314" s="75"/>
      <c r="S1314" s="75"/>
      <c r="T1314" s="75"/>
    </row>
    <row r="1315" spans="15:20" x14ac:dyDescent="0.25">
      <c r="O1315" s="75"/>
      <c r="P1315" s="75"/>
      <c r="Q1315" s="75"/>
      <c r="R1315" s="75"/>
      <c r="S1315" s="75"/>
      <c r="T1315" s="75"/>
    </row>
    <row r="1316" spans="15:20" x14ac:dyDescent="0.25">
      <c r="O1316" s="75"/>
      <c r="P1316" s="75"/>
      <c r="Q1316" s="75"/>
      <c r="R1316" s="75"/>
      <c r="S1316" s="75"/>
      <c r="T1316" s="75"/>
    </row>
    <row r="1317" spans="15:20" x14ac:dyDescent="0.25">
      <c r="O1317" s="75"/>
      <c r="P1317" s="75"/>
      <c r="Q1317" s="75"/>
      <c r="R1317" s="75"/>
      <c r="S1317" s="75"/>
      <c r="T1317" s="75"/>
    </row>
    <row r="1318" spans="15:20" x14ac:dyDescent="0.25">
      <c r="O1318" s="75"/>
      <c r="P1318" s="75"/>
      <c r="Q1318" s="75"/>
      <c r="R1318" s="75"/>
      <c r="S1318" s="75"/>
      <c r="T1318" s="75"/>
    </row>
    <row r="1319" spans="15:20" x14ac:dyDescent="0.25">
      <c r="O1319" s="75"/>
      <c r="P1319" s="75"/>
      <c r="Q1319" s="75"/>
      <c r="R1319" s="75"/>
      <c r="S1319" s="75"/>
      <c r="T1319" s="75"/>
    </row>
    <row r="1320" spans="15:20" x14ac:dyDescent="0.25">
      <c r="O1320" s="75"/>
      <c r="P1320" s="75"/>
      <c r="Q1320" s="75"/>
      <c r="R1320" s="75"/>
      <c r="S1320" s="75"/>
      <c r="T1320" s="75"/>
    </row>
    <row r="1321" spans="15:20" x14ac:dyDescent="0.25">
      <c r="O1321" s="75"/>
      <c r="P1321" s="75"/>
      <c r="Q1321" s="75"/>
      <c r="R1321" s="75"/>
      <c r="S1321" s="75"/>
      <c r="T1321" s="75"/>
    </row>
    <row r="1322" spans="15:20" x14ac:dyDescent="0.25">
      <c r="O1322" s="75"/>
      <c r="P1322" s="75"/>
      <c r="Q1322" s="75"/>
      <c r="R1322" s="75"/>
      <c r="S1322" s="75"/>
      <c r="T1322" s="75"/>
    </row>
    <row r="1323" spans="15:20" x14ac:dyDescent="0.25">
      <c r="O1323" s="75"/>
      <c r="P1323" s="75"/>
      <c r="Q1323" s="75"/>
      <c r="R1323" s="75"/>
      <c r="S1323" s="75"/>
      <c r="T1323" s="75"/>
    </row>
    <row r="1324" spans="15:20" x14ac:dyDescent="0.25">
      <c r="O1324" s="75"/>
      <c r="P1324" s="75"/>
      <c r="Q1324" s="75"/>
      <c r="R1324" s="75"/>
      <c r="S1324" s="75"/>
      <c r="T1324" s="75"/>
    </row>
    <row r="1325" spans="15:20" x14ac:dyDescent="0.25">
      <c r="O1325" s="75"/>
      <c r="P1325" s="75"/>
      <c r="Q1325" s="75"/>
      <c r="R1325" s="75"/>
      <c r="S1325" s="75"/>
      <c r="T1325" s="75"/>
    </row>
    <row r="1326" spans="15:20" x14ac:dyDescent="0.25">
      <c r="O1326" s="75"/>
      <c r="P1326" s="75"/>
      <c r="Q1326" s="75"/>
      <c r="R1326" s="75"/>
      <c r="S1326" s="75"/>
      <c r="T1326" s="75"/>
    </row>
    <row r="1327" spans="15:20" x14ac:dyDescent="0.25">
      <c r="O1327" s="75"/>
      <c r="P1327" s="75"/>
      <c r="Q1327" s="75"/>
      <c r="R1327" s="75"/>
      <c r="S1327" s="75"/>
      <c r="T1327" s="75"/>
    </row>
    <row r="1328" spans="15:20" x14ac:dyDescent="0.25">
      <c r="O1328" s="75"/>
      <c r="P1328" s="75"/>
      <c r="Q1328" s="75"/>
      <c r="R1328" s="75"/>
      <c r="S1328" s="75"/>
      <c r="T1328" s="75"/>
    </row>
    <row r="1329" spans="15:20" x14ac:dyDescent="0.25">
      <c r="O1329" s="75"/>
      <c r="P1329" s="75"/>
      <c r="Q1329" s="75"/>
      <c r="R1329" s="75"/>
      <c r="S1329" s="75"/>
      <c r="T1329" s="75"/>
    </row>
    <row r="1330" spans="15:20" x14ac:dyDescent="0.25">
      <c r="O1330" s="75"/>
      <c r="P1330" s="75"/>
      <c r="Q1330" s="75"/>
      <c r="R1330" s="75"/>
      <c r="S1330" s="75"/>
      <c r="T1330" s="75"/>
    </row>
    <row r="1331" spans="15:20" x14ac:dyDescent="0.25">
      <c r="O1331" s="75"/>
      <c r="P1331" s="75"/>
      <c r="Q1331" s="75"/>
      <c r="R1331" s="75"/>
      <c r="S1331" s="75"/>
      <c r="T1331" s="75"/>
    </row>
    <row r="1332" spans="15:20" x14ac:dyDescent="0.25">
      <c r="O1332" s="75"/>
      <c r="P1332" s="75"/>
      <c r="Q1332" s="75"/>
      <c r="R1332" s="75"/>
      <c r="S1332" s="75"/>
      <c r="T1332" s="75"/>
    </row>
    <row r="1333" spans="15:20" x14ac:dyDescent="0.25">
      <c r="O1333" s="75"/>
      <c r="P1333" s="75"/>
      <c r="Q1333" s="75"/>
      <c r="R1333" s="75"/>
      <c r="S1333" s="75"/>
      <c r="T1333" s="75"/>
    </row>
    <row r="1334" spans="15:20" x14ac:dyDescent="0.25">
      <c r="O1334" s="75"/>
      <c r="P1334" s="75"/>
      <c r="Q1334" s="75"/>
      <c r="R1334" s="75"/>
      <c r="S1334" s="75"/>
      <c r="T1334" s="75"/>
    </row>
    <row r="1335" spans="15:20" x14ac:dyDescent="0.25">
      <c r="O1335" s="75"/>
      <c r="P1335" s="75"/>
      <c r="Q1335" s="75"/>
      <c r="R1335" s="75"/>
      <c r="S1335" s="75"/>
      <c r="T1335" s="75"/>
    </row>
    <row r="1336" spans="15:20" x14ac:dyDescent="0.25">
      <c r="O1336" s="75"/>
      <c r="P1336" s="75"/>
      <c r="Q1336" s="75"/>
      <c r="R1336" s="75"/>
      <c r="S1336" s="75"/>
      <c r="T1336" s="75"/>
    </row>
    <row r="1337" spans="15:20" x14ac:dyDescent="0.25">
      <c r="O1337" s="75"/>
      <c r="P1337" s="75"/>
      <c r="Q1337" s="75"/>
      <c r="R1337" s="75"/>
      <c r="S1337" s="75"/>
      <c r="T1337" s="75"/>
    </row>
    <row r="1338" spans="15:20" x14ac:dyDescent="0.25">
      <c r="O1338" s="75"/>
      <c r="P1338" s="75"/>
      <c r="Q1338" s="75"/>
      <c r="R1338" s="75"/>
      <c r="S1338" s="75"/>
      <c r="T1338" s="75"/>
    </row>
    <row r="1339" spans="15:20" x14ac:dyDescent="0.25">
      <c r="O1339" s="75"/>
      <c r="P1339" s="75"/>
      <c r="Q1339" s="75"/>
      <c r="R1339" s="75"/>
      <c r="S1339" s="75"/>
      <c r="T1339" s="75"/>
    </row>
    <row r="1340" spans="15:20" x14ac:dyDescent="0.25">
      <c r="O1340" s="75"/>
      <c r="P1340" s="75"/>
      <c r="Q1340" s="75"/>
      <c r="R1340" s="75"/>
      <c r="S1340" s="75"/>
      <c r="T1340" s="75"/>
    </row>
    <row r="1341" spans="15:20" x14ac:dyDescent="0.25">
      <c r="O1341" s="75"/>
      <c r="P1341" s="75"/>
      <c r="Q1341" s="75"/>
      <c r="R1341" s="75"/>
      <c r="S1341" s="75"/>
      <c r="T1341" s="75"/>
    </row>
    <row r="1342" spans="15:20" x14ac:dyDescent="0.25">
      <c r="O1342" s="75"/>
      <c r="P1342" s="75"/>
      <c r="Q1342" s="75"/>
      <c r="R1342" s="75"/>
      <c r="S1342" s="75"/>
      <c r="T1342" s="75"/>
    </row>
    <row r="1343" spans="15:20" x14ac:dyDescent="0.25">
      <c r="O1343" s="75"/>
      <c r="P1343" s="75"/>
      <c r="Q1343" s="75"/>
      <c r="R1343" s="75"/>
      <c r="S1343" s="75"/>
      <c r="T1343" s="75"/>
    </row>
    <row r="1344" spans="15:20" x14ac:dyDescent="0.25">
      <c r="O1344" s="75"/>
      <c r="P1344" s="75"/>
      <c r="Q1344" s="75"/>
      <c r="R1344" s="75"/>
      <c r="S1344" s="75"/>
      <c r="T1344" s="75"/>
    </row>
    <row r="1345" spans="15:20" x14ac:dyDescent="0.25">
      <c r="O1345" s="75"/>
      <c r="P1345" s="75"/>
      <c r="Q1345" s="75"/>
      <c r="R1345" s="75"/>
      <c r="S1345" s="75"/>
      <c r="T1345" s="75"/>
    </row>
    <row r="1346" spans="15:20" x14ac:dyDescent="0.25">
      <c r="O1346" s="75"/>
      <c r="P1346" s="75"/>
      <c r="Q1346" s="75"/>
      <c r="R1346" s="75"/>
      <c r="S1346" s="75"/>
      <c r="T1346" s="75"/>
    </row>
    <row r="1347" spans="15:20" x14ac:dyDescent="0.25">
      <c r="O1347" s="75"/>
      <c r="P1347" s="75"/>
      <c r="Q1347" s="75"/>
      <c r="R1347" s="75"/>
      <c r="S1347" s="75"/>
      <c r="T1347" s="75"/>
    </row>
    <row r="1348" spans="15:20" x14ac:dyDescent="0.25">
      <c r="O1348" s="75"/>
      <c r="P1348" s="75"/>
      <c r="Q1348" s="75"/>
      <c r="R1348" s="75"/>
      <c r="S1348" s="75"/>
      <c r="T1348" s="75"/>
    </row>
    <row r="1349" spans="15:20" x14ac:dyDescent="0.25">
      <c r="O1349" s="75"/>
      <c r="P1349" s="75"/>
      <c r="Q1349" s="75"/>
      <c r="R1349" s="75"/>
      <c r="S1349" s="75"/>
      <c r="T1349" s="75"/>
    </row>
    <row r="1350" spans="15:20" x14ac:dyDescent="0.25">
      <c r="O1350" s="75"/>
      <c r="P1350" s="75"/>
      <c r="Q1350" s="75"/>
      <c r="R1350" s="75"/>
      <c r="S1350" s="75"/>
      <c r="T1350" s="75"/>
    </row>
    <row r="1351" spans="15:20" x14ac:dyDescent="0.25">
      <c r="O1351" s="75"/>
      <c r="P1351" s="75"/>
      <c r="Q1351" s="75"/>
      <c r="R1351" s="75"/>
      <c r="S1351" s="75"/>
      <c r="T1351" s="75"/>
    </row>
    <row r="1352" spans="15:20" x14ac:dyDescent="0.25">
      <c r="O1352" s="75"/>
      <c r="P1352" s="75"/>
      <c r="Q1352" s="75"/>
      <c r="R1352" s="75"/>
      <c r="S1352" s="75"/>
      <c r="T1352" s="75"/>
    </row>
    <row r="1353" spans="15:20" x14ac:dyDescent="0.25">
      <c r="O1353" s="75"/>
      <c r="P1353" s="75"/>
      <c r="Q1353" s="75"/>
      <c r="R1353" s="75"/>
      <c r="S1353" s="75"/>
      <c r="T1353" s="75"/>
    </row>
    <row r="1354" spans="15:20" x14ac:dyDescent="0.25">
      <c r="O1354" s="75"/>
      <c r="P1354" s="75"/>
      <c r="Q1354" s="75"/>
      <c r="R1354" s="75"/>
      <c r="S1354" s="75"/>
      <c r="T1354" s="75"/>
    </row>
    <row r="1355" spans="15:20" x14ac:dyDescent="0.25">
      <c r="O1355" s="75"/>
      <c r="P1355" s="75"/>
      <c r="Q1355" s="75"/>
      <c r="R1355" s="75"/>
      <c r="S1355" s="75"/>
      <c r="T1355" s="75"/>
    </row>
    <row r="1356" spans="15:20" x14ac:dyDescent="0.25">
      <c r="O1356" s="75"/>
      <c r="P1356" s="75"/>
      <c r="Q1356" s="75"/>
      <c r="R1356" s="75"/>
      <c r="S1356" s="75"/>
      <c r="T1356" s="75"/>
    </row>
    <row r="1357" spans="15:20" x14ac:dyDescent="0.25">
      <c r="O1357" s="75"/>
      <c r="P1357" s="75"/>
      <c r="Q1357" s="75"/>
      <c r="R1357" s="75"/>
      <c r="S1357" s="75"/>
      <c r="T1357" s="75"/>
    </row>
    <row r="1358" spans="15:20" x14ac:dyDescent="0.25">
      <c r="O1358" s="75"/>
      <c r="P1358" s="75"/>
      <c r="Q1358" s="75"/>
      <c r="R1358" s="75"/>
      <c r="S1358" s="75"/>
      <c r="T1358" s="75"/>
    </row>
    <row r="1359" spans="15:20" x14ac:dyDescent="0.25">
      <c r="O1359" s="75"/>
      <c r="P1359" s="75"/>
      <c r="Q1359" s="75"/>
      <c r="R1359" s="75"/>
      <c r="S1359" s="75"/>
      <c r="T1359" s="75"/>
    </row>
    <row r="1360" spans="15:20" x14ac:dyDescent="0.25">
      <c r="O1360" s="75"/>
      <c r="P1360" s="75"/>
      <c r="Q1360" s="75"/>
      <c r="R1360" s="75"/>
      <c r="S1360" s="75"/>
      <c r="T1360" s="75"/>
    </row>
    <row r="1361" spans="15:20" x14ac:dyDescent="0.25">
      <c r="O1361" s="75"/>
      <c r="P1361" s="75"/>
      <c r="Q1361" s="75"/>
      <c r="R1361" s="75"/>
      <c r="S1361" s="75"/>
      <c r="T1361" s="75"/>
    </row>
    <row r="1362" spans="15:20" x14ac:dyDescent="0.25">
      <c r="O1362" s="75"/>
      <c r="P1362" s="75"/>
      <c r="Q1362" s="75"/>
      <c r="R1362" s="75"/>
      <c r="S1362" s="75"/>
      <c r="T1362" s="75"/>
    </row>
    <row r="1363" spans="15:20" x14ac:dyDescent="0.25">
      <c r="O1363" s="75"/>
      <c r="P1363" s="75"/>
      <c r="Q1363" s="75"/>
      <c r="R1363" s="75"/>
      <c r="S1363" s="75"/>
      <c r="T1363" s="75"/>
    </row>
    <row r="1364" spans="15:20" x14ac:dyDescent="0.25">
      <c r="O1364" s="75"/>
      <c r="P1364" s="75"/>
      <c r="Q1364" s="75"/>
      <c r="R1364" s="75"/>
      <c r="S1364" s="75"/>
      <c r="T1364" s="75"/>
    </row>
    <row r="1365" spans="15:20" x14ac:dyDescent="0.25">
      <c r="O1365" s="75"/>
      <c r="P1365" s="75"/>
      <c r="Q1365" s="75"/>
      <c r="R1365" s="75"/>
      <c r="S1365" s="75"/>
      <c r="T1365" s="75"/>
    </row>
    <row r="1366" spans="15:20" x14ac:dyDescent="0.25">
      <c r="O1366" s="75"/>
      <c r="P1366" s="75"/>
      <c r="Q1366" s="75"/>
      <c r="R1366" s="75"/>
      <c r="S1366" s="75"/>
      <c r="T1366" s="75"/>
    </row>
    <row r="1367" spans="15:20" x14ac:dyDescent="0.25">
      <c r="O1367" s="75"/>
      <c r="P1367" s="75"/>
      <c r="Q1367" s="75"/>
      <c r="R1367" s="75"/>
      <c r="S1367" s="75"/>
      <c r="T1367" s="75"/>
    </row>
    <row r="1368" spans="15:20" x14ac:dyDescent="0.25">
      <c r="O1368" s="75"/>
      <c r="P1368" s="75"/>
      <c r="Q1368" s="75"/>
      <c r="R1368" s="75"/>
      <c r="S1368" s="75"/>
      <c r="T1368" s="75"/>
    </row>
    <row r="1369" spans="15:20" x14ac:dyDescent="0.25">
      <c r="O1369" s="75"/>
      <c r="P1369" s="75"/>
      <c r="Q1369" s="75"/>
      <c r="R1369" s="75"/>
      <c r="S1369" s="75"/>
      <c r="T1369" s="75"/>
    </row>
    <row r="1370" spans="15:20" x14ac:dyDescent="0.25">
      <c r="O1370" s="75"/>
      <c r="P1370" s="75"/>
      <c r="Q1370" s="75"/>
      <c r="R1370" s="75"/>
      <c r="S1370" s="75"/>
      <c r="T1370" s="75"/>
    </row>
    <row r="1371" spans="15:20" x14ac:dyDescent="0.25">
      <c r="O1371" s="75"/>
      <c r="P1371" s="75"/>
      <c r="Q1371" s="75"/>
      <c r="R1371" s="75"/>
      <c r="S1371" s="75"/>
      <c r="T1371" s="75"/>
    </row>
    <row r="1372" spans="15:20" x14ac:dyDescent="0.25">
      <c r="O1372" s="75"/>
      <c r="P1372" s="75"/>
      <c r="Q1372" s="75"/>
      <c r="R1372" s="75"/>
      <c r="S1372" s="75"/>
      <c r="T1372" s="75"/>
    </row>
    <row r="1373" spans="15:20" x14ac:dyDescent="0.25">
      <c r="O1373" s="75"/>
      <c r="P1373" s="75"/>
      <c r="Q1373" s="75"/>
      <c r="R1373" s="75"/>
      <c r="S1373" s="75"/>
      <c r="T1373" s="75"/>
    </row>
    <row r="1374" spans="15:20" x14ac:dyDescent="0.25">
      <c r="O1374" s="75"/>
      <c r="P1374" s="75"/>
      <c r="Q1374" s="75"/>
      <c r="R1374" s="75"/>
      <c r="S1374" s="75"/>
      <c r="T1374" s="75"/>
    </row>
    <row r="1375" spans="15:20" x14ac:dyDescent="0.25">
      <c r="O1375" s="75"/>
      <c r="P1375" s="75"/>
      <c r="Q1375" s="75"/>
      <c r="R1375" s="75"/>
      <c r="S1375" s="75"/>
      <c r="T1375" s="75"/>
    </row>
    <row r="1376" spans="15:20" x14ac:dyDescent="0.25">
      <c r="O1376" s="75"/>
      <c r="P1376" s="75"/>
      <c r="Q1376" s="75"/>
      <c r="R1376" s="75"/>
      <c r="S1376" s="75"/>
      <c r="T1376" s="75"/>
    </row>
    <row r="1377" spans="15:20" x14ac:dyDescent="0.25">
      <c r="O1377" s="75"/>
      <c r="P1377" s="75"/>
      <c r="Q1377" s="75"/>
      <c r="R1377" s="75"/>
      <c r="S1377" s="75"/>
      <c r="T1377" s="75"/>
    </row>
    <row r="1378" spans="15:20" x14ac:dyDescent="0.25">
      <c r="O1378" s="75"/>
      <c r="P1378" s="75"/>
      <c r="Q1378" s="75"/>
      <c r="R1378" s="75"/>
      <c r="S1378" s="75"/>
      <c r="T1378" s="75"/>
    </row>
    <row r="1379" spans="15:20" x14ac:dyDescent="0.25">
      <c r="O1379" s="75"/>
      <c r="P1379" s="75"/>
      <c r="Q1379" s="75"/>
      <c r="R1379" s="75"/>
      <c r="S1379" s="75"/>
      <c r="T1379" s="75"/>
    </row>
    <row r="1380" spans="15:20" x14ac:dyDescent="0.25">
      <c r="O1380" s="75"/>
      <c r="P1380" s="75"/>
      <c r="Q1380" s="75"/>
      <c r="R1380" s="75"/>
      <c r="S1380" s="75"/>
      <c r="T1380" s="75"/>
    </row>
    <row r="1381" spans="15:20" x14ac:dyDescent="0.25">
      <c r="O1381" s="75"/>
      <c r="P1381" s="75"/>
      <c r="Q1381" s="75"/>
      <c r="R1381" s="75"/>
      <c r="S1381" s="75"/>
      <c r="T1381" s="75"/>
    </row>
    <row r="1382" spans="15:20" x14ac:dyDescent="0.25">
      <c r="O1382" s="75"/>
      <c r="P1382" s="75"/>
      <c r="Q1382" s="75"/>
      <c r="R1382" s="75"/>
      <c r="S1382" s="75"/>
      <c r="T1382" s="75"/>
    </row>
    <row r="1383" spans="15:20" x14ac:dyDescent="0.25">
      <c r="O1383" s="75"/>
      <c r="P1383" s="75"/>
      <c r="Q1383" s="75"/>
      <c r="R1383" s="75"/>
      <c r="S1383" s="75"/>
      <c r="T1383" s="75"/>
    </row>
    <row r="1384" spans="15:20" x14ac:dyDescent="0.25">
      <c r="O1384" s="75"/>
      <c r="P1384" s="75"/>
      <c r="Q1384" s="75"/>
      <c r="R1384" s="75"/>
      <c r="S1384" s="75"/>
      <c r="T1384" s="75"/>
    </row>
    <row r="1385" spans="15:20" x14ac:dyDescent="0.25">
      <c r="O1385" s="75"/>
      <c r="P1385" s="75"/>
      <c r="Q1385" s="75"/>
      <c r="R1385" s="75"/>
      <c r="S1385" s="75"/>
      <c r="T1385" s="75"/>
    </row>
    <row r="1386" spans="15:20" x14ac:dyDescent="0.25">
      <c r="O1386" s="75"/>
      <c r="P1386" s="75"/>
      <c r="Q1386" s="75"/>
      <c r="R1386" s="75"/>
      <c r="S1386" s="75"/>
      <c r="T1386" s="75"/>
    </row>
    <row r="1387" spans="15:20" x14ac:dyDescent="0.25">
      <c r="O1387" s="75"/>
      <c r="P1387" s="75"/>
      <c r="Q1387" s="75"/>
      <c r="R1387" s="75"/>
      <c r="S1387" s="75"/>
      <c r="T1387" s="75"/>
    </row>
    <row r="1388" spans="15:20" x14ac:dyDescent="0.25">
      <c r="O1388" s="75"/>
      <c r="P1388" s="75"/>
      <c r="Q1388" s="75"/>
      <c r="R1388" s="75"/>
      <c r="S1388" s="75"/>
      <c r="T1388" s="75"/>
    </row>
    <row r="1389" spans="15:20" x14ac:dyDescent="0.25">
      <c r="O1389" s="75"/>
      <c r="P1389" s="75"/>
      <c r="Q1389" s="75"/>
      <c r="R1389" s="75"/>
      <c r="S1389" s="75"/>
      <c r="T1389" s="75"/>
    </row>
    <row r="1390" spans="15:20" x14ac:dyDescent="0.25">
      <c r="O1390" s="75"/>
      <c r="P1390" s="75"/>
      <c r="Q1390" s="75"/>
      <c r="R1390" s="75"/>
      <c r="S1390" s="75"/>
      <c r="T1390" s="75"/>
    </row>
    <row r="1391" spans="15:20" x14ac:dyDescent="0.25">
      <c r="O1391" s="75"/>
      <c r="P1391" s="75"/>
      <c r="Q1391" s="75"/>
      <c r="R1391" s="75"/>
      <c r="S1391" s="75"/>
      <c r="T1391" s="75"/>
    </row>
    <row r="1392" spans="15:20" x14ac:dyDescent="0.25">
      <c r="O1392" s="75"/>
      <c r="P1392" s="75"/>
      <c r="Q1392" s="75"/>
      <c r="R1392" s="75"/>
      <c r="S1392" s="75"/>
      <c r="T1392" s="75"/>
    </row>
    <row r="1393" spans="15:20" x14ac:dyDescent="0.25">
      <c r="O1393" s="75"/>
      <c r="P1393" s="75"/>
      <c r="Q1393" s="75"/>
      <c r="R1393" s="75"/>
      <c r="S1393" s="75"/>
      <c r="T1393" s="75"/>
    </row>
    <row r="1394" spans="15:20" x14ac:dyDescent="0.25">
      <c r="O1394" s="75"/>
      <c r="P1394" s="75"/>
      <c r="Q1394" s="75"/>
      <c r="R1394" s="75"/>
      <c r="S1394" s="75"/>
      <c r="T1394" s="75"/>
    </row>
    <row r="1395" spans="15:20" x14ac:dyDescent="0.25">
      <c r="O1395" s="75"/>
      <c r="P1395" s="75"/>
      <c r="Q1395" s="75"/>
      <c r="R1395" s="75"/>
      <c r="S1395" s="75"/>
      <c r="T1395" s="75"/>
    </row>
    <row r="1396" spans="15:20" x14ac:dyDescent="0.25">
      <c r="O1396" s="75"/>
      <c r="P1396" s="75"/>
      <c r="Q1396" s="75"/>
      <c r="R1396" s="75"/>
      <c r="S1396" s="75"/>
      <c r="T1396" s="75"/>
    </row>
    <row r="1397" spans="15:20" x14ac:dyDescent="0.25">
      <c r="O1397" s="75"/>
      <c r="P1397" s="75"/>
      <c r="Q1397" s="75"/>
      <c r="R1397" s="75"/>
      <c r="S1397" s="75"/>
      <c r="T1397" s="75"/>
    </row>
    <row r="1398" spans="15:20" x14ac:dyDescent="0.25">
      <c r="O1398" s="75"/>
      <c r="P1398" s="75"/>
      <c r="Q1398" s="75"/>
      <c r="R1398" s="75"/>
      <c r="S1398" s="75"/>
      <c r="T1398" s="75"/>
    </row>
    <row r="1399" spans="15:20" x14ac:dyDescent="0.25">
      <c r="O1399" s="75"/>
      <c r="P1399" s="75"/>
      <c r="Q1399" s="75"/>
      <c r="R1399" s="75"/>
      <c r="S1399" s="75"/>
      <c r="T1399" s="75"/>
    </row>
    <row r="1400" spans="15:20" x14ac:dyDescent="0.25">
      <c r="O1400" s="75"/>
      <c r="P1400" s="75"/>
      <c r="Q1400" s="75"/>
      <c r="R1400" s="75"/>
      <c r="S1400" s="75"/>
      <c r="T1400" s="75"/>
    </row>
    <row r="1401" spans="15:20" x14ac:dyDescent="0.25">
      <c r="O1401" s="75"/>
      <c r="P1401" s="75"/>
      <c r="Q1401" s="75"/>
      <c r="R1401" s="75"/>
      <c r="S1401" s="75"/>
      <c r="T1401" s="75"/>
    </row>
    <row r="1402" spans="15:20" x14ac:dyDescent="0.25">
      <c r="O1402" s="75"/>
      <c r="P1402" s="75"/>
      <c r="Q1402" s="75"/>
      <c r="R1402" s="75"/>
      <c r="S1402" s="75"/>
      <c r="T1402" s="75"/>
    </row>
    <row r="1403" spans="15:20" x14ac:dyDescent="0.25">
      <c r="O1403" s="75"/>
      <c r="P1403" s="75"/>
      <c r="Q1403" s="75"/>
      <c r="R1403" s="75"/>
      <c r="S1403" s="75"/>
      <c r="T1403" s="75"/>
    </row>
    <row r="1404" spans="15:20" x14ac:dyDescent="0.25">
      <c r="O1404" s="75"/>
      <c r="P1404" s="75"/>
      <c r="Q1404" s="75"/>
      <c r="R1404" s="75"/>
      <c r="S1404" s="75"/>
      <c r="T1404" s="75"/>
    </row>
    <row r="1405" spans="15:20" x14ac:dyDescent="0.25">
      <c r="O1405" s="75"/>
      <c r="P1405" s="75"/>
      <c r="Q1405" s="75"/>
      <c r="R1405" s="75"/>
      <c r="S1405" s="75"/>
      <c r="T1405" s="75"/>
    </row>
    <row r="1406" spans="15:20" x14ac:dyDescent="0.25">
      <c r="O1406" s="75"/>
      <c r="P1406" s="75"/>
      <c r="Q1406" s="75"/>
      <c r="R1406" s="75"/>
      <c r="S1406" s="75"/>
      <c r="T1406" s="75"/>
    </row>
    <row r="1407" spans="15:20" x14ac:dyDescent="0.25">
      <c r="O1407" s="75"/>
      <c r="P1407" s="75"/>
      <c r="Q1407" s="75"/>
      <c r="R1407" s="75"/>
      <c r="S1407" s="75"/>
      <c r="T1407" s="75"/>
    </row>
    <row r="1408" spans="15:20" x14ac:dyDescent="0.25">
      <c r="O1408" s="75"/>
      <c r="P1408" s="75"/>
      <c r="Q1408" s="75"/>
      <c r="R1408" s="75"/>
      <c r="S1408" s="75"/>
      <c r="T1408" s="75"/>
    </row>
    <row r="1409" spans="15:20" x14ac:dyDescent="0.25">
      <c r="O1409" s="75"/>
      <c r="P1409" s="75"/>
      <c r="Q1409" s="75"/>
      <c r="R1409" s="75"/>
      <c r="S1409" s="75"/>
      <c r="T1409" s="75"/>
    </row>
    <row r="1410" spans="15:20" x14ac:dyDescent="0.25">
      <c r="O1410" s="75"/>
      <c r="P1410" s="75"/>
      <c r="Q1410" s="75"/>
      <c r="R1410" s="75"/>
      <c r="S1410" s="75"/>
      <c r="T1410" s="75"/>
    </row>
    <row r="1411" spans="15:20" x14ac:dyDescent="0.25">
      <c r="O1411" s="75"/>
      <c r="P1411" s="75"/>
      <c r="Q1411" s="75"/>
      <c r="R1411" s="75"/>
      <c r="S1411" s="75"/>
      <c r="T1411" s="75"/>
    </row>
    <row r="1412" spans="15:20" x14ac:dyDescent="0.25">
      <c r="O1412" s="75"/>
      <c r="P1412" s="75"/>
      <c r="Q1412" s="75"/>
      <c r="R1412" s="75"/>
      <c r="S1412" s="75"/>
      <c r="T1412" s="75"/>
    </row>
    <row r="1413" spans="15:20" x14ac:dyDescent="0.25">
      <c r="O1413" s="75"/>
      <c r="P1413" s="75"/>
      <c r="Q1413" s="75"/>
      <c r="R1413" s="75"/>
      <c r="S1413" s="75"/>
      <c r="T1413" s="75"/>
    </row>
    <row r="1414" spans="15:20" x14ac:dyDescent="0.25">
      <c r="O1414" s="75"/>
      <c r="P1414" s="75"/>
      <c r="Q1414" s="75"/>
      <c r="R1414" s="75"/>
      <c r="S1414" s="75"/>
      <c r="T1414" s="75"/>
    </row>
    <row r="1415" spans="15:20" x14ac:dyDescent="0.25">
      <c r="O1415" s="75"/>
      <c r="P1415" s="75"/>
      <c r="Q1415" s="75"/>
      <c r="R1415" s="75"/>
      <c r="S1415" s="75"/>
      <c r="T1415" s="75"/>
    </row>
    <row r="1416" spans="15:20" x14ac:dyDescent="0.25">
      <c r="O1416" s="75"/>
      <c r="P1416" s="75"/>
      <c r="Q1416" s="75"/>
      <c r="R1416" s="75"/>
      <c r="S1416" s="75"/>
      <c r="T1416" s="75"/>
    </row>
    <row r="1417" spans="15:20" x14ac:dyDescent="0.25">
      <c r="O1417" s="75"/>
      <c r="P1417" s="75"/>
      <c r="Q1417" s="75"/>
      <c r="R1417" s="75"/>
      <c r="S1417" s="75"/>
      <c r="T1417" s="75"/>
    </row>
    <row r="1418" spans="15:20" x14ac:dyDescent="0.25">
      <c r="O1418" s="75"/>
      <c r="P1418" s="75"/>
      <c r="Q1418" s="75"/>
      <c r="R1418" s="75"/>
      <c r="S1418" s="75"/>
      <c r="T1418" s="75"/>
    </row>
    <row r="1419" spans="15:20" x14ac:dyDescent="0.25">
      <c r="O1419" s="75"/>
      <c r="P1419" s="75"/>
      <c r="Q1419" s="75"/>
      <c r="R1419" s="75"/>
      <c r="S1419" s="75"/>
      <c r="T1419" s="75"/>
    </row>
    <row r="1420" spans="15:20" x14ac:dyDescent="0.25">
      <c r="O1420" s="75"/>
      <c r="P1420" s="75"/>
      <c r="Q1420" s="75"/>
      <c r="R1420" s="75"/>
      <c r="S1420" s="75"/>
      <c r="T1420" s="75"/>
    </row>
    <row r="1421" spans="15:20" x14ac:dyDescent="0.25">
      <c r="O1421" s="75"/>
      <c r="P1421" s="75"/>
      <c r="Q1421" s="75"/>
      <c r="R1421" s="75"/>
      <c r="S1421" s="75"/>
      <c r="T1421" s="75"/>
    </row>
    <row r="1422" spans="15:20" x14ac:dyDescent="0.25">
      <c r="O1422" s="75"/>
      <c r="P1422" s="75"/>
      <c r="Q1422" s="75"/>
      <c r="R1422" s="75"/>
      <c r="S1422" s="75"/>
      <c r="T1422" s="75"/>
    </row>
    <row r="1423" spans="15:20" x14ac:dyDescent="0.25">
      <c r="O1423" s="75"/>
      <c r="P1423" s="75"/>
      <c r="Q1423" s="75"/>
      <c r="R1423" s="75"/>
      <c r="S1423" s="75"/>
      <c r="T1423" s="75"/>
    </row>
    <row r="1424" spans="15:20" x14ac:dyDescent="0.25">
      <c r="O1424" s="75"/>
      <c r="P1424" s="75"/>
      <c r="Q1424" s="75"/>
      <c r="R1424" s="75"/>
      <c r="S1424" s="75"/>
      <c r="T1424" s="75"/>
    </row>
    <row r="1425" spans="15:20" x14ac:dyDescent="0.25">
      <c r="O1425" s="75"/>
      <c r="P1425" s="75"/>
      <c r="Q1425" s="75"/>
      <c r="R1425" s="75"/>
      <c r="S1425" s="75"/>
      <c r="T1425" s="75"/>
    </row>
    <row r="1426" spans="15:20" x14ac:dyDescent="0.25">
      <c r="O1426" s="75"/>
      <c r="P1426" s="75"/>
      <c r="Q1426" s="75"/>
      <c r="R1426" s="75"/>
      <c r="S1426" s="75"/>
      <c r="T1426" s="75"/>
    </row>
    <row r="1427" spans="15:20" x14ac:dyDescent="0.25">
      <c r="O1427" s="75"/>
      <c r="P1427" s="75"/>
      <c r="Q1427" s="75"/>
      <c r="R1427" s="75"/>
      <c r="S1427" s="75"/>
      <c r="T1427" s="75"/>
    </row>
    <row r="1428" spans="15:20" x14ac:dyDescent="0.25">
      <c r="O1428" s="75"/>
      <c r="P1428" s="75"/>
      <c r="Q1428" s="75"/>
      <c r="R1428" s="75"/>
      <c r="S1428" s="75"/>
      <c r="T1428" s="75"/>
    </row>
    <row r="1429" spans="15:20" x14ac:dyDescent="0.25">
      <c r="O1429" s="75"/>
      <c r="P1429" s="75"/>
      <c r="Q1429" s="75"/>
      <c r="R1429" s="75"/>
      <c r="S1429" s="75"/>
      <c r="T1429" s="75"/>
    </row>
    <row r="1430" spans="15:20" x14ac:dyDescent="0.25">
      <c r="O1430" s="75"/>
      <c r="P1430" s="75"/>
      <c r="Q1430" s="75"/>
      <c r="R1430" s="75"/>
      <c r="S1430" s="75"/>
      <c r="T1430" s="75"/>
    </row>
    <row r="1431" spans="15:20" x14ac:dyDescent="0.25">
      <c r="O1431" s="75"/>
      <c r="P1431" s="75"/>
      <c r="Q1431" s="75"/>
      <c r="R1431" s="75"/>
      <c r="S1431" s="75"/>
      <c r="T1431" s="75"/>
    </row>
    <row r="1432" spans="15:20" x14ac:dyDescent="0.25">
      <c r="O1432" s="75"/>
      <c r="P1432" s="75"/>
      <c r="Q1432" s="75"/>
      <c r="R1432" s="75"/>
      <c r="S1432" s="75"/>
      <c r="T1432" s="75"/>
    </row>
    <row r="1433" spans="15:20" x14ac:dyDescent="0.25">
      <c r="O1433" s="75"/>
      <c r="P1433" s="75"/>
      <c r="Q1433" s="75"/>
      <c r="R1433" s="75"/>
      <c r="S1433" s="75"/>
      <c r="T1433" s="75"/>
    </row>
    <row r="1434" spans="15:20" x14ac:dyDescent="0.25">
      <c r="O1434" s="75"/>
      <c r="P1434" s="75"/>
      <c r="Q1434" s="75"/>
      <c r="R1434" s="75"/>
      <c r="S1434" s="75"/>
      <c r="T1434" s="75"/>
    </row>
    <row r="1435" spans="15:20" x14ac:dyDescent="0.25">
      <c r="O1435" s="75"/>
      <c r="P1435" s="75"/>
      <c r="Q1435" s="75"/>
      <c r="R1435" s="75"/>
      <c r="S1435" s="75"/>
      <c r="T1435" s="75"/>
    </row>
    <row r="1436" spans="15:20" x14ac:dyDescent="0.25">
      <c r="O1436" s="75"/>
      <c r="P1436" s="75"/>
      <c r="Q1436" s="75"/>
      <c r="R1436" s="75"/>
      <c r="S1436" s="75"/>
      <c r="T1436" s="75"/>
    </row>
    <row r="1437" spans="15:20" x14ac:dyDescent="0.25">
      <c r="O1437" s="75"/>
      <c r="P1437" s="75"/>
      <c r="Q1437" s="75"/>
      <c r="R1437" s="75"/>
      <c r="S1437" s="75"/>
      <c r="T1437" s="75"/>
    </row>
    <row r="1438" spans="15:20" x14ac:dyDescent="0.25">
      <c r="O1438" s="75"/>
      <c r="P1438" s="75"/>
      <c r="Q1438" s="75"/>
      <c r="R1438" s="75"/>
      <c r="S1438" s="75"/>
      <c r="T1438" s="75"/>
    </row>
    <row r="1439" spans="15:20" x14ac:dyDescent="0.25">
      <c r="O1439" s="75"/>
      <c r="P1439" s="75"/>
      <c r="Q1439" s="75"/>
      <c r="R1439" s="75"/>
      <c r="S1439" s="75"/>
      <c r="T1439" s="75"/>
    </row>
    <row r="1440" spans="15:20" x14ac:dyDescent="0.25">
      <c r="O1440" s="75"/>
      <c r="P1440" s="75"/>
      <c r="Q1440" s="75"/>
      <c r="R1440" s="75"/>
      <c r="S1440" s="75"/>
      <c r="T1440" s="75"/>
    </row>
    <row r="1441" spans="15:20" x14ac:dyDescent="0.25">
      <c r="O1441" s="75"/>
      <c r="P1441" s="75"/>
      <c r="Q1441" s="75"/>
      <c r="R1441" s="75"/>
      <c r="S1441" s="75"/>
      <c r="T1441" s="75"/>
    </row>
    <row r="1442" spans="15:20" x14ac:dyDescent="0.25">
      <c r="O1442" s="75"/>
      <c r="P1442" s="75"/>
      <c r="Q1442" s="75"/>
      <c r="R1442" s="75"/>
      <c r="S1442" s="75"/>
      <c r="T1442" s="75"/>
    </row>
    <row r="1443" spans="15:20" x14ac:dyDescent="0.25">
      <c r="O1443" s="75"/>
      <c r="P1443" s="75"/>
      <c r="Q1443" s="75"/>
      <c r="R1443" s="75"/>
      <c r="S1443" s="75"/>
      <c r="T1443" s="75"/>
    </row>
    <row r="1444" spans="15:20" x14ac:dyDescent="0.25">
      <c r="O1444" s="75"/>
      <c r="P1444" s="75"/>
      <c r="Q1444" s="75"/>
      <c r="R1444" s="75"/>
      <c r="S1444" s="75"/>
      <c r="T1444" s="75"/>
    </row>
    <row r="1445" spans="15:20" x14ac:dyDescent="0.25">
      <c r="O1445" s="75"/>
      <c r="P1445" s="75"/>
      <c r="Q1445" s="75"/>
      <c r="R1445" s="75"/>
      <c r="S1445" s="75"/>
      <c r="T1445" s="75"/>
    </row>
    <row r="1446" spans="15:20" x14ac:dyDescent="0.25">
      <c r="O1446" s="75"/>
      <c r="P1446" s="75"/>
      <c r="Q1446" s="75"/>
      <c r="R1446" s="75"/>
      <c r="S1446" s="75"/>
      <c r="T1446" s="75"/>
    </row>
    <row r="1447" spans="15:20" x14ac:dyDescent="0.25">
      <c r="O1447" s="75"/>
      <c r="P1447" s="75"/>
      <c r="Q1447" s="75"/>
      <c r="R1447" s="75"/>
      <c r="S1447" s="75"/>
      <c r="T1447" s="75"/>
    </row>
    <row r="1448" spans="15:20" x14ac:dyDescent="0.25">
      <c r="O1448" s="75"/>
      <c r="P1448" s="75"/>
      <c r="Q1448" s="75"/>
      <c r="R1448" s="75"/>
      <c r="S1448" s="75"/>
      <c r="T1448" s="75"/>
    </row>
    <row r="1449" spans="15:20" x14ac:dyDescent="0.25">
      <c r="O1449" s="75"/>
      <c r="P1449" s="75"/>
      <c r="Q1449" s="75"/>
      <c r="R1449" s="75"/>
      <c r="S1449" s="75"/>
      <c r="T1449" s="75"/>
    </row>
    <row r="1450" spans="15:20" x14ac:dyDescent="0.25">
      <c r="O1450" s="75"/>
      <c r="P1450" s="75"/>
      <c r="Q1450" s="75"/>
      <c r="R1450" s="75"/>
      <c r="S1450" s="75"/>
      <c r="T1450" s="75"/>
    </row>
    <row r="1451" spans="15:20" x14ac:dyDescent="0.25">
      <c r="O1451" s="75"/>
      <c r="P1451" s="75"/>
      <c r="Q1451" s="75"/>
      <c r="R1451" s="75"/>
      <c r="S1451" s="75"/>
      <c r="T1451" s="75"/>
    </row>
    <row r="1452" spans="15:20" x14ac:dyDescent="0.25">
      <c r="O1452" s="75"/>
      <c r="P1452" s="75"/>
      <c r="Q1452" s="75"/>
      <c r="R1452" s="75"/>
      <c r="S1452" s="75"/>
      <c r="T1452" s="75"/>
    </row>
    <row r="1453" spans="15:20" x14ac:dyDescent="0.25">
      <c r="O1453" s="75"/>
      <c r="P1453" s="75"/>
      <c r="Q1453" s="75"/>
      <c r="R1453" s="75"/>
      <c r="S1453" s="75"/>
      <c r="T1453" s="75"/>
    </row>
    <row r="1454" spans="15:20" x14ac:dyDescent="0.25">
      <c r="O1454" s="75"/>
      <c r="P1454" s="75"/>
      <c r="Q1454" s="75"/>
      <c r="R1454" s="75"/>
      <c r="S1454" s="75"/>
      <c r="T1454" s="75"/>
    </row>
    <row r="1455" spans="15:20" x14ac:dyDescent="0.25">
      <c r="O1455" s="75"/>
      <c r="P1455" s="75"/>
      <c r="Q1455" s="75"/>
      <c r="R1455" s="75"/>
      <c r="S1455" s="75"/>
      <c r="T1455" s="75"/>
    </row>
    <row r="1456" spans="15:20" x14ac:dyDescent="0.25">
      <c r="O1456" s="75"/>
      <c r="P1456" s="75"/>
      <c r="Q1456" s="75"/>
      <c r="R1456" s="75"/>
      <c r="S1456" s="75"/>
      <c r="T1456" s="75"/>
    </row>
    <row r="1457" spans="15:20" x14ac:dyDescent="0.25">
      <c r="O1457" s="75"/>
      <c r="P1457" s="75"/>
      <c r="Q1457" s="75"/>
      <c r="R1457" s="75"/>
      <c r="S1457" s="75"/>
      <c r="T1457" s="75"/>
    </row>
    <row r="1458" spans="15:20" x14ac:dyDescent="0.25">
      <c r="O1458" s="75"/>
      <c r="P1458" s="75"/>
      <c r="Q1458" s="75"/>
      <c r="R1458" s="75"/>
      <c r="S1458" s="75"/>
      <c r="T1458" s="75"/>
    </row>
    <row r="1459" spans="15:20" x14ac:dyDescent="0.25">
      <c r="O1459" s="75"/>
      <c r="P1459" s="75"/>
      <c r="Q1459" s="75"/>
      <c r="R1459" s="75"/>
      <c r="S1459" s="75"/>
      <c r="T1459" s="75"/>
    </row>
    <row r="1460" spans="15:20" x14ac:dyDescent="0.25">
      <c r="O1460" s="75"/>
      <c r="P1460" s="75"/>
      <c r="Q1460" s="75"/>
      <c r="R1460" s="75"/>
      <c r="S1460" s="75"/>
      <c r="T1460" s="75"/>
    </row>
    <row r="1461" spans="15:20" x14ac:dyDescent="0.25">
      <c r="O1461" s="75"/>
      <c r="P1461" s="75"/>
      <c r="Q1461" s="75"/>
      <c r="R1461" s="75"/>
      <c r="S1461" s="75"/>
      <c r="T1461" s="75"/>
    </row>
    <row r="1462" spans="15:20" x14ac:dyDescent="0.25">
      <c r="O1462" s="75"/>
      <c r="P1462" s="75"/>
      <c r="Q1462" s="75"/>
      <c r="R1462" s="75"/>
      <c r="S1462" s="75"/>
      <c r="T1462" s="75"/>
    </row>
    <row r="1463" spans="15:20" x14ac:dyDescent="0.25">
      <c r="O1463" s="75"/>
      <c r="P1463" s="75"/>
      <c r="Q1463" s="75"/>
      <c r="R1463" s="75"/>
      <c r="S1463" s="75"/>
      <c r="T1463" s="75"/>
    </row>
    <row r="1464" spans="15:20" x14ac:dyDescent="0.25">
      <c r="O1464" s="75"/>
      <c r="P1464" s="75"/>
      <c r="Q1464" s="75"/>
      <c r="R1464" s="75"/>
      <c r="S1464" s="75"/>
      <c r="T1464" s="75"/>
    </row>
    <row r="1465" spans="15:20" x14ac:dyDescent="0.25">
      <c r="O1465" s="75"/>
      <c r="P1465" s="75"/>
      <c r="Q1465" s="75"/>
      <c r="R1465" s="75"/>
      <c r="S1465" s="75"/>
      <c r="T1465" s="75"/>
    </row>
    <row r="1466" spans="15:20" x14ac:dyDescent="0.25">
      <c r="O1466" s="75"/>
      <c r="P1466" s="75"/>
      <c r="Q1466" s="75"/>
      <c r="R1466" s="75"/>
      <c r="S1466" s="75"/>
      <c r="T1466" s="75"/>
    </row>
    <row r="1467" spans="15:20" x14ac:dyDescent="0.25">
      <c r="O1467" s="75"/>
      <c r="P1467" s="75"/>
      <c r="Q1467" s="75"/>
      <c r="R1467" s="75"/>
      <c r="S1467" s="75"/>
      <c r="T1467" s="75"/>
    </row>
    <row r="1468" spans="15:20" x14ac:dyDescent="0.25">
      <c r="O1468" s="75"/>
      <c r="P1468" s="75"/>
      <c r="Q1468" s="75"/>
      <c r="R1468" s="75"/>
      <c r="S1468" s="75"/>
      <c r="T1468" s="75"/>
    </row>
    <row r="1469" spans="15:20" x14ac:dyDescent="0.25">
      <c r="O1469" s="75"/>
      <c r="P1469" s="75"/>
      <c r="Q1469" s="75"/>
      <c r="R1469" s="75"/>
      <c r="S1469" s="75"/>
      <c r="T1469" s="75"/>
    </row>
    <row r="1470" spans="15:20" x14ac:dyDescent="0.25">
      <c r="O1470" s="75"/>
      <c r="P1470" s="75"/>
      <c r="Q1470" s="75"/>
      <c r="R1470" s="75"/>
      <c r="S1470" s="75"/>
      <c r="T1470" s="75"/>
    </row>
    <row r="1471" spans="15:20" x14ac:dyDescent="0.25">
      <c r="O1471" s="75"/>
      <c r="P1471" s="75"/>
      <c r="Q1471" s="75"/>
      <c r="R1471" s="75"/>
      <c r="S1471" s="75"/>
      <c r="T1471" s="75"/>
    </row>
    <row r="1472" spans="15:20" x14ac:dyDescent="0.25">
      <c r="O1472" s="75"/>
      <c r="P1472" s="75"/>
      <c r="Q1472" s="75"/>
      <c r="R1472" s="75"/>
      <c r="S1472" s="75"/>
      <c r="T1472" s="75"/>
    </row>
    <row r="1473" spans="15:20" x14ac:dyDescent="0.25">
      <c r="O1473" s="75"/>
      <c r="P1473" s="75"/>
      <c r="Q1473" s="75"/>
      <c r="R1473" s="75"/>
      <c r="S1473" s="75"/>
      <c r="T1473" s="75"/>
    </row>
    <row r="1474" spans="15:20" x14ac:dyDescent="0.25">
      <c r="O1474" s="75"/>
      <c r="P1474" s="75"/>
      <c r="Q1474" s="75"/>
      <c r="R1474" s="75"/>
      <c r="S1474" s="75"/>
      <c r="T1474" s="75"/>
    </row>
    <row r="1475" spans="15:20" x14ac:dyDescent="0.25">
      <c r="O1475" s="75"/>
      <c r="P1475" s="75"/>
      <c r="Q1475" s="75"/>
      <c r="R1475" s="75"/>
      <c r="S1475" s="75"/>
      <c r="T1475" s="75"/>
    </row>
    <row r="1476" spans="15:20" x14ac:dyDescent="0.25">
      <c r="O1476" s="75"/>
      <c r="P1476" s="75"/>
      <c r="Q1476" s="75"/>
      <c r="R1476" s="75"/>
      <c r="S1476" s="75"/>
      <c r="T1476" s="75"/>
    </row>
    <row r="1477" spans="15:20" x14ac:dyDescent="0.25">
      <c r="O1477" s="75"/>
      <c r="P1477" s="75"/>
      <c r="Q1477" s="75"/>
      <c r="R1477" s="75"/>
      <c r="S1477" s="75"/>
      <c r="T1477" s="75"/>
    </row>
    <row r="1478" spans="15:20" x14ac:dyDescent="0.25">
      <c r="O1478" s="75"/>
      <c r="P1478" s="75"/>
      <c r="Q1478" s="75"/>
      <c r="R1478" s="75"/>
      <c r="S1478" s="75"/>
      <c r="T1478" s="75"/>
    </row>
    <row r="1479" spans="15:20" x14ac:dyDescent="0.25">
      <c r="O1479" s="75"/>
      <c r="P1479" s="75"/>
      <c r="Q1479" s="75"/>
      <c r="R1479" s="75"/>
      <c r="S1479" s="75"/>
      <c r="T1479" s="75"/>
    </row>
    <row r="1480" spans="15:20" x14ac:dyDescent="0.25">
      <c r="O1480" s="75"/>
      <c r="P1480" s="75"/>
      <c r="Q1480" s="75"/>
      <c r="R1480" s="75"/>
      <c r="S1480" s="75"/>
      <c r="T1480" s="75"/>
    </row>
    <row r="1481" spans="15:20" x14ac:dyDescent="0.25">
      <c r="O1481" s="75"/>
      <c r="P1481" s="75"/>
      <c r="Q1481" s="75"/>
      <c r="R1481" s="75"/>
      <c r="S1481" s="75"/>
      <c r="T1481" s="75"/>
    </row>
    <row r="1482" spans="15:20" x14ac:dyDescent="0.25">
      <c r="O1482" s="75"/>
      <c r="P1482" s="75"/>
      <c r="Q1482" s="75"/>
      <c r="R1482" s="75"/>
      <c r="S1482" s="75"/>
      <c r="T1482" s="75"/>
    </row>
    <row r="1483" spans="15:20" x14ac:dyDescent="0.25">
      <c r="O1483" s="75"/>
      <c r="P1483" s="75"/>
      <c r="Q1483" s="75"/>
      <c r="R1483" s="75"/>
      <c r="S1483" s="75"/>
      <c r="T1483" s="75"/>
    </row>
    <row r="1484" spans="15:20" x14ac:dyDescent="0.25">
      <c r="O1484" s="75"/>
      <c r="P1484" s="75"/>
      <c r="Q1484" s="75"/>
      <c r="R1484" s="75"/>
      <c r="S1484" s="75"/>
      <c r="T1484" s="75"/>
    </row>
    <row r="1485" spans="15:20" x14ac:dyDescent="0.25">
      <c r="O1485" s="75"/>
      <c r="P1485" s="75"/>
      <c r="Q1485" s="75"/>
      <c r="R1485" s="75"/>
      <c r="S1485" s="75"/>
      <c r="T1485" s="75"/>
    </row>
    <row r="1486" spans="15:20" x14ac:dyDescent="0.25">
      <c r="O1486" s="75"/>
      <c r="P1486" s="75"/>
      <c r="Q1486" s="75"/>
      <c r="R1486" s="75"/>
      <c r="S1486" s="75"/>
      <c r="T1486" s="75"/>
    </row>
    <row r="1487" spans="15:20" x14ac:dyDescent="0.25">
      <c r="O1487" s="75"/>
      <c r="P1487" s="75"/>
      <c r="Q1487" s="75"/>
      <c r="R1487" s="75"/>
      <c r="S1487" s="75"/>
      <c r="T1487" s="75"/>
    </row>
    <row r="1488" spans="15:20" x14ac:dyDescent="0.25">
      <c r="O1488" s="75"/>
      <c r="P1488" s="75"/>
      <c r="Q1488" s="75"/>
      <c r="R1488" s="75"/>
      <c r="S1488" s="75"/>
      <c r="T1488" s="75"/>
    </row>
    <row r="1489" spans="15:20" x14ac:dyDescent="0.25">
      <c r="O1489" s="75"/>
      <c r="P1489" s="75"/>
      <c r="Q1489" s="75"/>
      <c r="R1489" s="75"/>
      <c r="S1489" s="75"/>
      <c r="T1489" s="75"/>
    </row>
    <row r="1490" spans="15:20" x14ac:dyDescent="0.25">
      <c r="O1490" s="75"/>
      <c r="P1490" s="75"/>
      <c r="Q1490" s="75"/>
      <c r="R1490" s="75"/>
      <c r="S1490" s="75"/>
      <c r="T1490" s="75"/>
    </row>
    <row r="1491" spans="15:20" x14ac:dyDescent="0.25">
      <c r="O1491" s="75"/>
      <c r="P1491" s="75"/>
      <c r="Q1491" s="75"/>
      <c r="R1491" s="75"/>
      <c r="S1491" s="75"/>
      <c r="T1491" s="75"/>
    </row>
    <row r="1492" spans="15:20" x14ac:dyDescent="0.25">
      <c r="O1492" s="75"/>
      <c r="P1492" s="75"/>
      <c r="Q1492" s="75"/>
      <c r="R1492" s="75"/>
      <c r="S1492" s="75"/>
      <c r="T1492" s="75"/>
    </row>
    <row r="1493" spans="15:20" x14ac:dyDescent="0.25">
      <c r="O1493" s="75"/>
      <c r="P1493" s="75"/>
      <c r="Q1493" s="75"/>
      <c r="R1493" s="75"/>
      <c r="S1493" s="75"/>
      <c r="T1493" s="75"/>
    </row>
    <row r="1494" spans="15:20" x14ac:dyDescent="0.25">
      <c r="O1494" s="75"/>
      <c r="P1494" s="75"/>
      <c r="Q1494" s="75"/>
      <c r="R1494" s="75"/>
      <c r="S1494" s="75"/>
      <c r="T1494" s="75"/>
    </row>
    <row r="1495" spans="15:20" x14ac:dyDescent="0.25">
      <c r="O1495" s="75"/>
      <c r="P1495" s="75"/>
      <c r="Q1495" s="75"/>
      <c r="R1495" s="75"/>
      <c r="S1495" s="75"/>
      <c r="T1495" s="75"/>
    </row>
    <row r="1496" spans="15:20" x14ac:dyDescent="0.25">
      <c r="O1496" s="75"/>
      <c r="P1496" s="75"/>
      <c r="Q1496" s="75"/>
      <c r="R1496" s="75"/>
      <c r="S1496" s="75"/>
      <c r="T1496" s="75"/>
    </row>
    <row r="1497" spans="15:20" x14ac:dyDescent="0.25">
      <c r="O1497" s="75"/>
      <c r="P1497" s="75"/>
      <c r="Q1497" s="75"/>
      <c r="R1497" s="75"/>
      <c r="S1497" s="75"/>
      <c r="T1497" s="75"/>
    </row>
    <row r="1498" spans="15:20" x14ac:dyDescent="0.25">
      <c r="O1498" s="75"/>
      <c r="P1498" s="75"/>
      <c r="Q1498" s="75"/>
      <c r="R1498" s="75"/>
      <c r="S1498" s="75"/>
      <c r="T1498" s="75"/>
    </row>
    <row r="1499" spans="15:20" x14ac:dyDescent="0.25">
      <c r="O1499" s="75"/>
      <c r="P1499" s="75"/>
      <c r="Q1499" s="75"/>
      <c r="R1499" s="75"/>
      <c r="S1499" s="75"/>
      <c r="T1499" s="75"/>
    </row>
    <row r="1500" spans="15:20" x14ac:dyDescent="0.25">
      <c r="O1500" s="75"/>
      <c r="P1500" s="75"/>
      <c r="Q1500" s="75"/>
      <c r="R1500" s="75"/>
      <c r="S1500" s="75"/>
      <c r="T1500" s="75"/>
    </row>
    <row r="1501" spans="15:20" x14ac:dyDescent="0.25">
      <c r="O1501" s="75"/>
      <c r="P1501" s="75"/>
      <c r="Q1501" s="75"/>
      <c r="R1501" s="75"/>
      <c r="S1501" s="75"/>
      <c r="T1501" s="75"/>
    </row>
    <row r="1502" spans="15:20" x14ac:dyDescent="0.25">
      <c r="O1502" s="75"/>
      <c r="P1502" s="75"/>
      <c r="Q1502" s="75"/>
      <c r="R1502" s="75"/>
      <c r="S1502" s="75"/>
      <c r="T1502" s="75"/>
    </row>
    <row r="1503" spans="15:20" x14ac:dyDescent="0.25">
      <c r="O1503" s="75"/>
      <c r="P1503" s="75"/>
      <c r="Q1503" s="75"/>
      <c r="R1503" s="75"/>
      <c r="S1503" s="75"/>
      <c r="T1503" s="75"/>
    </row>
    <row r="1504" spans="15:20" x14ac:dyDescent="0.25">
      <c r="O1504" s="75"/>
      <c r="P1504" s="75"/>
      <c r="Q1504" s="75"/>
      <c r="R1504" s="75"/>
      <c r="S1504" s="75"/>
      <c r="T1504" s="75"/>
    </row>
    <row r="1505" spans="15:20" x14ac:dyDescent="0.25">
      <c r="O1505" s="75"/>
      <c r="P1505" s="75"/>
      <c r="Q1505" s="75"/>
      <c r="R1505" s="75"/>
      <c r="S1505" s="75"/>
      <c r="T1505" s="75"/>
    </row>
    <row r="1506" spans="15:20" x14ac:dyDescent="0.25">
      <c r="O1506" s="75"/>
      <c r="P1506" s="75"/>
      <c r="Q1506" s="75"/>
      <c r="R1506" s="75"/>
      <c r="S1506" s="75"/>
      <c r="T1506" s="75"/>
    </row>
    <row r="1507" spans="15:20" x14ac:dyDescent="0.25">
      <c r="O1507" s="75"/>
      <c r="P1507" s="75"/>
      <c r="Q1507" s="75"/>
      <c r="R1507" s="75"/>
      <c r="S1507" s="75"/>
      <c r="T1507" s="75"/>
    </row>
    <row r="1508" spans="15:20" x14ac:dyDescent="0.25">
      <c r="O1508" s="75"/>
      <c r="P1508" s="75"/>
      <c r="Q1508" s="75"/>
      <c r="R1508" s="75"/>
      <c r="S1508" s="75"/>
      <c r="T1508" s="75"/>
    </row>
    <row r="1509" spans="15:20" x14ac:dyDescent="0.25">
      <c r="O1509" s="75"/>
      <c r="P1509" s="75"/>
      <c r="Q1509" s="75"/>
      <c r="R1509" s="75"/>
      <c r="S1509" s="75"/>
      <c r="T1509" s="75"/>
    </row>
    <row r="1510" spans="15:20" x14ac:dyDescent="0.25">
      <c r="O1510" s="75"/>
      <c r="P1510" s="75"/>
      <c r="Q1510" s="75"/>
      <c r="R1510" s="75"/>
      <c r="S1510" s="75"/>
      <c r="T1510" s="75"/>
    </row>
    <row r="1511" spans="15:20" x14ac:dyDescent="0.25">
      <c r="O1511" s="75"/>
      <c r="P1511" s="75"/>
      <c r="Q1511" s="75"/>
      <c r="R1511" s="75"/>
      <c r="S1511" s="75"/>
      <c r="T1511" s="75"/>
    </row>
    <row r="1512" spans="15:20" x14ac:dyDescent="0.25">
      <c r="O1512" s="75"/>
      <c r="P1512" s="75"/>
      <c r="Q1512" s="75"/>
      <c r="R1512" s="75"/>
      <c r="S1512" s="75"/>
      <c r="T1512" s="75"/>
    </row>
    <row r="1513" spans="15:20" x14ac:dyDescent="0.25">
      <c r="O1513" s="75"/>
      <c r="P1513" s="75"/>
      <c r="Q1513" s="75"/>
      <c r="R1513" s="75"/>
      <c r="S1513" s="75"/>
      <c r="T1513" s="75"/>
    </row>
    <row r="1514" spans="15:20" x14ac:dyDescent="0.25">
      <c r="O1514" s="75"/>
      <c r="P1514" s="75"/>
      <c r="Q1514" s="75"/>
      <c r="R1514" s="75"/>
      <c r="S1514" s="75"/>
      <c r="T1514" s="75"/>
    </row>
    <row r="1515" spans="15:20" x14ac:dyDescent="0.25">
      <c r="O1515" s="75"/>
      <c r="P1515" s="75"/>
      <c r="Q1515" s="75"/>
      <c r="R1515" s="75"/>
      <c r="S1515" s="75"/>
      <c r="T1515" s="75"/>
    </row>
    <row r="1516" spans="15:20" x14ac:dyDescent="0.25">
      <c r="O1516" s="75"/>
      <c r="P1516" s="75"/>
      <c r="Q1516" s="75"/>
      <c r="R1516" s="75"/>
      <c r="S1516" s="75"/>
      <c r="T1516" s="75"/>
    </row>
    <row r="1517" spans="15:20" x14ac:dyDescent="0.25">
      <c r="O1517" s="75"/>
      <c r="P1517" s="75"/>
      <c r="Q1517" s="75"/>
      <c r="R1517" s="75"/>
      <c r="S1517" s="75"/>
      <c r="T1517" s="75"/>
    </row>
    <row r="1518" spans="15:20" x14ac:dyDescent="0.25">
      <c r="O1518" s="75"/>
      <c r="P1518" s="75"/>
      <c r="Q1518" s="75"/>
      <c r="R1518" s="75"/>
      <c r="S1518" s="75"/>
      <c r="T1518" s="75"/>
    </row>
    <row r="1519" spans="15:20" x14ac:dyDescent="0.25">
      <c r="O1519" s="75"/>
      <c r="P1519" s="75"/>
      <c r="Q1519" s="75"/>
      <c r="R1519" s="75"/>
      <c r="S1519" s="75"/>
      <c r="T1519" s="75"/>
    </row>
    <row r="1520" spans="15:20" x14ac:dyDescent="0.25">
      <c r="O1520" s="75"/>
      <c r="P1520" s="75"/>
      <c r="Q1520" s="75"/>
      <c r="R1520" s="75"/>
      <c r="S1520" s="75"/>
      <c r="T1520" s="75"/>
    </row>
    <row r="1521" spans="15:20" x14ac:dyDescent="0.25">
      <c r="O1521" s="75"/>
      <c r="P1521" s="75"/>
      <c r="Q1521" s="75"/>
      <c r="R1521" s="75"/>
      <c r="S1521" s="75"/>
      <c r="T1521" s="75"/>
    </row>
    <row r="1522" spans="15:20" x14ac:dyDescent="0.25">
      <c r="O1522" s="75"/>
      <c r="P1522" s="75"/>
      <c r="Q1522" s="75"/>
      <c r="R1522" s="75"/>
      <c r="S1522" s="75"/>
      <c r="T1522" s="75"/>
    </row>
    <row r="1523" spans="15:20" x14ac:dyDescent="0.25">
      <c r="O1523" s="75"/>
      <c r="P1523" s="75"/>
      <c r="Q1523" s="75"/>
      <c r="R1523" s="75"/>
      <c r="S1523" s="75"/>
      <c r="T1523" s="75"/>
    </row>
    <row r="1524" spans="15:20" x14ac:dyDescent="0.25">
      <c r="O1524" s="75"/>
      <c r="P1524" s="75"/>
      <c r="Q1524" s="75"/>
      <c r="R1524" s="75"/>
      <c r="S1524" s="75"/>
      <c r="T1524" s="75"/>
    </row>
    <row r="1525" spans="15:20" x14ac:dyDescent="0.25">
      <c r="O1525" s="75"/>
      <c r="P1525" s="75"/>
      <c r="Q1525" s="75"/>
      <c r="R1525" s="75"/>
      <c r="S1525" s="75"/>
      <c r="T1525" s="75"/>
    </row>
    <row r="1526" spans="15:20" x14ac:dyDescent="0.25">
      <c r="O1526" s="75"/>
      <c r="P1526" s="75"/>
      <c r="Q1526" s="75"/>
      <c r="R1526" s="75"/>
      <c r="S1526" s="75"/>
      <c r="T1526" s="75"/>
    </row>
    <row r="1527" spans="15:20" x14ac:dyDescent="0.25">
      <c r="O1527" s="75"/>
      <c r="P1527" s="75"/>
      <c r="Q1527" s="75"/>
      <c r="R1527" s="75"/>
      <c r="S1527" s="75"/>
      <c r="T1527" s="75"/>
    </row>
    <row r="1528" spans="15:20" x14ac:dyDescent="0.25">
      <c r="O1528" s="75"/>
      <c r="P1528" s="75"/>
      <c r="Q1528" s="75"/>
      <c r="R1528" s="75"/>
      <c r="S1528" s="75"/>
      <c r="T1528" s="75"/>
    </row>
    <row r="1529" spans="15:20" x14ac:dyDescent="0.25">
      <c r="O1529" s="75"/>
      <c r="P1529" s="75"/>
      <c r="Q1529" s="75"/>
      <c r="R1529" s="75"/>
      <c r="S1529" s="75"/>
      <c r="T1529" s="75"/>
    </row>
    <row r="1530" spans="15:20" x14ac:dyDescent="0.25">
      <c r="O1530" s="75"/>
      <c r="P1530" s="75"/>
      <c r="Q1530" s="75"/>
      <c r="R1530" s="75"/>
      <c r="S1530" s="75"/>
      <c r="T1530" s="75"/>
    </row>
    <row r="1531" spans="15:20" x14ac:dyDescent="0.25">
      <c r="O1531" s="75"/>
      <c r="P1531" s="75"/>
      <c r="Q1531" s="75"/>
      <c r="R1531" s="75"/>
      <c r="S1531" s="75"/>
      <c r="T1531" s="75"/>
    </row>
    <row r="1532" spans="15:20" x14ac:dyDescent="0.25">
      <c r="O1532" s="75"/>
      <c r="P1532" s="75"/>
      <c r="Q1532" s="75"/>
      <c r="R1532" s="75"/>
      <c r="S1532" s="75"/>
      <c r="T1532" s="75"/>
    </row>
    <row r="1533" spans="15:20" x14ac:dyDescent="0.25">
      <c r="O1533" s="75"/>
      <c r="P1533" s="75"/>
      <c r="Q1533" s="75"/>
      <c r="R1533" s="75"/>
      <c r="S1533" s="75"/>
      <c r="T1533" s="75"/>
    </row>
    <row r="1534" spans="15:20" x14ac:dyDescent="0.25">
      <c r="O1534" s="75"/>
      <c r="P1534" s="75"/>
      <c r="Q1534" s="75"/>
      <c r="R1534" s="75"/>
      <c r="S1534" s="75"/>
      <c r="T1534" s="75"/>
    </row>
    <row r="1535" spans="15:20" x14ac:dyDescent="0.25">
      <c r="O1535" s="75"/>
      <c r="P1535" s="75"/>
      <c r="Q1535" s="75"/>
      <c r="R1535" s="75"/>
      <c r="S1535" s="75"/>
      <c r="T1535" s="75"/>
    </row>
    <row r="1536" spans="15:20" x14ac:dyDescent="0.25">
      <c r="O1536" s="75"/>
      <c r="P1536" s="75"/>
      <c r="Q1536" s="75"/>
      <c r="R1536" s="75"/>
      <c r="S1536" s="75"/>
      <c r="T1536" s="75"/>
    </row>
    <row r="1537" spans="15:20" x14ac:dyDescent="0.25">
      <c r="O1537" s="75"/>
      <c r="P1537" s="75"/>
      <c r="Q1537" s="75"/>
      <c r="R1537" s="75"/>
      <c r="S1537" s="75"/>
      <c r="T1537" s="75"/>
    </row>
    <row r="1538" spans="15:20" x14ac:dyDescent="0.25">
      <c r="O1538" s="75"/>
      <c r="P1538" s="75"/>
      <c r="Q1538" s="75"/>
      <c r="R1538" s="75"/>
      <c r="S1538" s="75"/>
      <c r="T1538" s="75"/>
    </row>
    <row r="1539" spans="15:20" x14ac:dyDescent="0.25">
      <c r="O1539" s="75"/>
      <c r="P1539" s="75"/>
      <c r="Q1539" s="75"/>
      <c r="R1539" s="75"/>
      <c r="S1539" s="75"/>
      <c r="T1539" s="75"/>
    </row>
    <row r="1540" spans="15:20" x14ac:dyDescent="0.25">
      <c r="O1540" s="75"/>
      <c r="P1540" s="75"/>
      <c r="Q1540" s="75"/>
      <c r="R1540" s="75"/>
      <c r="S1540" s="75"/>
      <c r="T1540" s="75"/>
    </row>
    <row r="1541" spans="15:20" x14ac:dyDescent="0.25">
      <c r="O1541" s="75"/>
      <c r="P1541" s="75"/>
      <c r="Q1541" s="75"/>
      <c r="R1541" s="75"/>
      <c r="S1541" s="75"/>
      <c r="T1541" s="75"/>
    </row>
    <row r="1542" spans="15:20" x14ac:dyDescent="0.25">
      <c r="O1542" s="75"/>
      <c r="P1542" s="75"/>
      <c r="Q1542" s="75"/>
      <c r="R1542" s="75"/>
      <c r="S1542" s="75"/>
      <c r="T1542" s="75"/>
    </row>
    <row r="1543" spans="15:20" x14ac:dyDescent="0.25">
      <c r="O1543" s="75"/>
      <c r="P1543" s="75"/>
      <c r="Q1543" s="75"/>
      <c r="R1543" s="75"/>
      <c r="S1543" s="75"/>
      <c r="T1543" s="75"/>
    </row>
    <row r="1544" spans="15:20" x14ac:dyDescent="0.25">
      <c r="O1544" s="75"/>
      <c r="P1544" s="75"/>
      <c r="Q1544" s="75"/>
      <c r="R1544" s="75"/>
      <c r="S1544" s="75"/>
      <c r="T1544" s="75"/>
    </row>
    <row r="1545" spans="15:20" x14ac:dyDescent="0.25">
      <c r="O1545" s="75"/>
      <c r="P1545" s="75"/>
      <c r="Q1545" s="75"/>
      <c r="R1545" s="75"/>
      <c r="S1545" s="75"/>
      <c r="T1545" s="75"/>
    </row>
    <row r="1546" spans="15:20" x14ac:dyDescent="0.25">
      <c r="O1546" s="75"/>
      <c r="P1546" s="75"/>
      <c r="Q1546" s="75"/>
      <c r="R1546" s="75"/>
      <c r="S1546" s="75"/>
      <c r="T1546" s="75"/>
    </row>
    <row r="1547" spans="15:20" x14ac:dyDescent="0.25">
      <c r="O1547" s="75"/>
      <c r="P1547" s="75"/>
      <c r="Q1547" s="75"/>
      <c r="R1547" s="75"/>
      <c r="S1547" s="75"/>
      <c r="T1547" s="75"/>
    </row>
    <row r="1548" spans="15:20" x14ac:dyDescent="0.25">
      <c r="O1548" s="75"/>
      <c r="P1548" s="75"/>
      <c r="Q1548" s="75"/>
      <c r="R1548" s="75"/>
      <c r="S1548" s="75"/>
      <c r="T1548" s="75"/>
    </row>
    <row r="1549" spans="15:20" x14ac:dyDescent="0.25">
      <c r="O1549" s="75"/>
      <c r="P1549" s="75"/>
      <c r="Q1549" s="75"/>
      <c r="R1549" s="75"/>
      <c r="S1549" s="75"/>
      <c r="T1549" s="75"/>
    </row>
    <row r="1550" spans="15:20" x14ac:dyDescent="0.25">
      <c r="O1550" s="75"/>
      <c r="P1550" s="75"/>
      <c r="Q1550" s="75"/>
      <c r="R1550" s="75"/>
      <c r="S1550" s="75"/>
      <c r="T1550" s="75"/>
    </row>
    <row r="1551" spans="15:20" x14ac:dyDescent="0.25">
      <c r="O1551" s="75"/>
      <c r="P1551" s="75"/>
      <c r="Q1551" s="75"/>
      <c r="R1551" s="75"/>
      <c r="S1551" s="75"/>
      <c r="T1551" s="75"/>
    </row>
    <row r="1552" spans="15:20" x14ac:dyDescent="0.25">
      <c r="O1552" s="75"/>
      <c r="P1552" s="75"/>
      <c r="Q1552" s="75"/>
      <c r="R1552" s="75"/>
      <c r="S1552" s="75"/>
      <c r="T1552" s="75"/>
    </row>
    <row r="1553" spans="15:20" x14ac:dyDescent="0.25">
      <c r="O1553" s="75"/>
      <c r="P1553" s="75"/>
      <c r="Q1553" s="75"/>
      <c r="R1553" s="75"/>
      <c r="S1553" s="75"/>
      <c r="T1553" s="75"/>
    </row>
    <row r="1554" spans="15:20" x14ac:dyDescent="0.25">
      <c r="O1554" s="75"/>
      <c r="P1554" s="75"/>
      <c r="Q1554" s="75"/>
      <c r="R1554" s="75"/>
      <c r="S1554" s="75"/>
      <c r="T1554" s="75"/>
    </row>
    <row r="1555" spans="15:20" x14ac:dyDescent="0.25">
      <c r="O1555" s="75"/>
      <c r="P1555" s="75"/>
      <c r="Q1555" s="75"/>
      <c r="R1555" s="75"/>
      <c r="S1555" s="75"/>
      <c r="T1555" s="75"/>
    </row>
    <row r="1556" spans="15:20" x14ac:dyDescent="0.25">
      <c r="O1556" s="75"/>
      <c r="P1556" s="75"/>
      <c r="Q1556" s="75"/>
      <c r="R1556" s="75"/>
      <c r="S1556" s="75"/>
      <c r="T1556" s="75"/>
    </row>
    <row r="1557" spans="15:20" x14ac:dyDescent="0.25">
      <c r="O1557" s="75"/>
      <c r="P1557" s="75"/>
      <c r="Q1557" s="75"/>
      <c r="R1557" s="75"/>
      <c r="S1557" s="75"/>
      <c r="T1557" s="75"/>
    </row>
    <row r="1558" spans="15:20" x14ac:dyDescent="0.25">
      <c r="O1558" s="75"/>
      <c r="P1558" s="75"/>
      <c r="Q1558" s="75"/>
      <c r="R1558" s="75"/>
      <c r="S1558" s="75"/>
      <c r="T1558" s="75"/>
    </row>
    <row r="1559" spans="15:20" x14ac:dyDescent="0.25">
      <c r="O1559" s="75"/>
      <c r="P1559" s="75"/>
      <c r="Q1559" s="75"/>
      <c r="R1559" s="75"/>
      <c r="S1559" s="75"/>
      <c r="T1559" s="75"/>
    </row>
    <row r="1560" spans="15:20" x14ac:dyDescent="0.25">
      <c r="O1560" s="75"/>
      <c r="P1560" s="75"/>
      <c r="Q1560" s="75"/>
      <c r="R1560" s="75"/>
      <c r="S1560" s="75"/>
      <c r="T1560" s="75"/>
    </row>
    <row r="1561" spans="15:20" x14ac:dyDescent="0.25">
      <c r="O1561" s="75"/>
      <c r="P1561" s="75"/>
      <c r="Q1561" s="75"/>
      <c r="R1561" s="75"/>
      <c r="S1561" s="75"/>
      <c r="T1561" s="75"/>
    </row>
    <row r="1562" spans="15:20" x14ac:dyDescent="0.25">
      <c r="O1562" s="75"/>
      <c r="P1562" s="75"/>
      <c r="Q1562" s="75"/>
      <c r="R1562" s="75"/>
      <c r="S1562" s="75"/>
      <c r="T1562" s="75"/>
    </row>
    <row r="1563" spans="15:20" x14ac:dyDescent="0.25">
      <c r="O1563" s="75"/>
      <c r="P1563" s="75"/>
      <c r="Q1563" s="75"/>
      <c r="R1563" s="75"/>
      <c r="S1563" s="75"/>
      <c r="T1563" s="75"/>
    </row>
    <row r="1564" spans="15:20" x14ac:dyDescent="0.25">
      <c r="O1564" s="75"/>
      <c r="P1564" s="75"/>
      <c r="Q1564" s="75"/>
      <c r="R1564" s="75"/>
      <c r="S1564" s="75"/>
      <c r="T1564" s="75"/>
    </row>
    <row r="1565" spans="15:20" x14ac:dyDescent="0.25">
      <c r="O1565" s="75"/>
      <c r="P1565" s="75"/>
      <c r="Q1565" s="75"/>
      <c r="R1565" s="75"/>
      <c r="S1565" s="75"/>
      <c r="T1565" s="75"/>
    </row>
    <row r="1566" spans="15:20" x14ac:dyDescent="0.25">
      <c r="O1566" s="75"/>
      <c r="P1566" s="75"/>
      <c r="Q1566" s="75"/>
      <c r="R1566" s="75"/>
      <c r="S1566" s="75"/>
      <c r="T1566" s="75"/>
    </row>
    <row r="1567" spans="15:20" x14ac:dyDescent="0.25">
      <c r="O1567" s="75"/>
      <c r="P1567" s="75"/>
      <c r="Q1567" s="75"/>
      <c r="R1567" s="75"/>
      <c r="S1567" s="75"/>
      <c r="T1567" s="75"/>
    </row>
    <row r="1568" spans="15:20" x14ac:dyDescent="0.25">
      <c r="O1568" s="75"/>
      <c r="P1568" s="75"/>
      <c r="Q1568" s="75"/>
      <c r="R1568" s="75"/>
      <c r="S1568" s="75"/>
      <c r="T1568" s="75"/>
    </row>
    <row r="1569" spans="15:20" x14ac:dyDescent="0.25">
      <c r="O1569" s="75"/>
      <c r="P1569" s="75"/>
      <c r="Q1569" s="75"/>
      <c r="R1569" s="75"/>
      <c r="S1569" s="75"/>
      <c r="T1569" s="75"/>
    </row>
    <row r="1570" spans="15:20" x14ac:dyDescent="0.25">
      <c r="O1570" s="75"/>
      <c r="P1570" s="75"/>
      <c r="Q1570" s="75"/>
      <c r="R1570" s="75"/>
      <c r="S1570" s="75"/>
      <c r="T1570" s="75"/>
    </row>
    <row r="1571" spans="15:20" x14ac:dyDescent="0.25">
      <c r="O1571" s="75"/>
      <c r="P1571" s="75"/>
      <c r="Q1571" s="75"/>
      <c r="R1571" s="75"/>
      <c r="S1571" s="75"/>
      <c r="T1571" s="75"/>
    </row>
    <row r="1572" spans="15:20" x14ac:dyDescent="0.25">
      <c r="O1572" s="75"/>
      <c r="P1572" s="75"/>
      <c r="Q1572" s="75"/>
      <c r="R1572" s="75"/>
      <c r="S1572" s="75"/>
      <c r="T1572" s="75"/>
    </row>
    <row r="1573" spans="15:20" x14ac:dyDescent="0.25">
      <c r="O1573" s="75"/>
      <c r="P1573" s="75"/>
      <c r="Q1573" s="75"/>
      <c r="R1573" s="75"/>
      <c r="S1573" s="75"/>
      <c r="T1573" s="75"/>
    </row>
    <row r="1574" spans="15:20" x14ac:dyDescent="0.25">
      <c r="O1574" s="75"/>
      <c r="P1574" s="75"/>
      <c r="Q1574" s="75"/>
      <c r="R1574" s="75"/>
      <c r="S1574" s="75"/>
      <c r="T1574" s="75"/>
    </row>
    <row r="1575" spans="15:20" x14ac:dyDescent="0.25">
      <c r="O1575" s="75"/>
      <c r="P1575" s="75"/>
      <c r="Q1575" s="75"/>
      <c r="R1575" s="75"/>
      <c r="S1575" s="75"/>
      <c r="T1575" s="75"/>
    </row>
    <row r="1576" spans="15:20" x14ac:dyDescent="0.25">
      <c r="O1576" s="75"/>
      <c r="P1576" s="75"/>
      <c r="Q1576" s="75"/>
      <c r="R1576" s="75"/>
      <c r="S1576" s="75"/>
      <c r="T1576" s="75"/>
    </row>
    <row r="1577" spans="15:20" x14ac:dyDescent="0.25">
      <c r="O1577" s="75"/>
      <c r="P1577" s="75"/>
      <c r="Q1577" s="75"/>
      <c r="R1577" s="75"/>
      <c r="S1577" s="75"/>
      <c r="T1577" s="75"/>
    </row>
    <row r="1578" spans="15:20" x14ac:dyDescent="0.25">
      <c r="O1578" s="75"/>
      <c r="P1578" s="75"/>
      <c r="Q1578" s="75"/>
      <c r="R1578" s="75"/>
      <c r="S1578" s="75"/>
      <c r="T1578" s="75"/>
    </row>
    <row r="1579" spans="15:20" x14ac:dyDescent="0.25">
      <c r="O1579" s="75"/>
      <c r="P1579" s="75"/>
      <c r="Q1579" s="75"/>
      <c r="R1579" s="75"/>
      <c r="S1579" s="75"/>
      <c r="T1579" s="75"/>
    </row>
    <row r="1580" spans="15:20" x14ac:dyDescent="0.25">
      <c r="O1580" s="75"/>
      <c r="P1580" s="75"/>
      <c r="Q1580" s="75"/>
      <c r="R1580" s="75"/>
      <c r="S1580" s="75"/>
      <c r="T1580" s="75"/>
    </row>
    <row r="1581" spans="15:20" x14ac:dyDescent="0.25">
      <c r="O1581" s="75"/>
      <c r="P1581" s="75"/>
      <c r="Q1581" s="75"/>
      <c r="R1581" s="75"/>
      <c r="S1581" s="75"/>
      <c r="T1581" s="75"/>
    </row>
    <row r="1582" spans="15:20" x14ac:dyDescent="0.25">
      <c r="O1582" s="75"/>
      <c r="P1582" s="75"/>
      <c r="Q1582" s="75"/>
      <c r="R1582" s="75"/>
      <c r="S1582" s="75"/>
      <c r="T1582" s="75"/>
    </row>
    <row r="1583" spans="15:20" x14ac:dyDescent="0.25">
      <c r="O1583" s="75"/>
      <c r="P1583" s="75"/>
      <c r="Q1583" s="75"/>
      <c r="R1583" s="75"/>
      <c r="S1583" s="75"/>
      <c r="T1583" s="75"/>
    </row>
    <row r="1584" spans="15:20" x14ac:dyDescent="0.25">
      <c r="O1584" s="75"/>
      <c r="P1584" s="75"/>
      <c r="Q1584" s="75"/>
      <c r="R1584" s="75"/>
      <c r="S1584" s="75"/>
      <c r="T1584" s="75"/>
    </row>
    <row r="1585" spans="15:20" x14ac:dyDescent="0.25">
      <c r="O1585" s="75"/>
      <c r="P1585" s="75"/>
      <c r="Q1585" s="75"/>
      <c r="R1585" s="75"/>
      <c r="S1585" s="75"/>
      <c r="T1585" s="75"/>
    </row>
    <row r="1586" spans="15:20" x14ac:dyDescent="0.25">
      <c r="O1586" s="75"/>
      <c r="P1586" s="75"/>
      <c r="Q1586" s="75"/>
      <c r="R1586" s="75"/>
      <c r="S1586" s="75"/>
      <c r="T1586" s="75"/>
    </row>
    <row r="1587" spans="15:20" x14ac:dyDescent="0.25">
      <c r="O1587" s="75"/>
      <c r="P1587" s="75"/>
      <c r="Q1587" s="75"/>
      <c r="R1587" s="75"/>
      <c r="S1587" s="75"/>
      <c r="T1587" s="75"/>
    </row>
    <row r="1588" spans="15:20" x14ac:dyDescent="0.25">
      <c r="O1588" s="75"/>
      <c r="P1588" s="75"/>
      <c r="Q1588" s="75"/>
      <c r="R1588" s="75"/>
      <c r="S1588" s="75"/>
      <c r="T1588" s="75"/>
    </row>
    <row r="1589" spans="15:20" x14ac:dyDescent="0.25">
      <c r="O1589" s="75"/>
      <c r="P1589" s="75"/>
      <c r="Q1589" s="75"/>
      <c r="R1589" s="75"/>
      <c r="S1589" s="75"/>
      <c r="T1589" s="75"/>
    </row>
    <row r="1590" spans="15:20" x14ac:dyDescent="0.25">
      <c r="O1590" s="75"/>
      <c r="P1590" s="75"/>
      <c r="Q1590" s="75"/>
      <c r="R1590" s="75"/>
      <c r="S1590" s="75"/>
      <c r="T1590" s="75"/>
    </row>
    <row r="1591" spans="15:20" x14ac:dyDescent="0.25">
      <c r="O1591" s="75"/>
      <c r="P1591" s="75"/>
      <c r="Q1591" s="75"/>
      <c r="R1591" s="75"/>
      <c r="S1591" s="75"/>
      <c r="T1591" s="75"/>
    </row>
    <row r="1592" spans="15:20" x14ac:dyDescent="0.25">
      <c r="O1592" s="75"/>
      <c r="P1592" s="75"/>
      <c r="Q1592" s="75"/>
      <c r="R1592" s="75"/>
      <c r="S1592" s="75"/>
      <c r="T1592" s="75"/>
    </row>
    <row r="1593" spans="15:20" x14ac:dyDescent="0.25">
      <c r="O1593" s="75"/>
      <c r="P1593" s="75"/>
      <c r="Q1593" s="75"/>
      <c r="R1593" s="75"/>
      <c r="S1593" s="75"/>
      <c r="T1593" s="75"/>
    </row>
    <row r="1594" spans="15:20" x14ac:dyDescent="0.25">
      <c r="O1594" s="75"/>
      <c r="P1594" s="75"/>
      <c r="Q1594" s="75"/>
      <c r="R1594" s="75"/>
      <c r="S1594" s="75"/>
      <c r="T1594" s="75"/>
    </row>
    <row r="1595" spans="15:20" x14ac:dyDescent="0.25">
      <c r="O1595" s="75"/>
      <c r="P1595" s="75"/>
      <c r="Q1595" s="75"/>
      <c r="R1595" s="75"/>
      <c r="S1595" s="75"/>
      <c r="T1595" s="75"/>
    </row>
    <row r="1596" spans="15:20" x14ac:dyDescent="0.25">
      <c r="O1596" s="75"/>
      <c r="P1596" s="75"/>
      <c r="Q1596" s="75"/>
      <c r="R1596" s="75"/>
      <c r="S1596" s="75"/>
      <c r="T1596" s="75"/>
    </row>
    <row r="1597" spans="15:20" x14ac:dyDescent="0.25">
      <c r="O1597" s="75"/>
      <c r="P1597" s="75"/>
      <c r="Q1597" s="75"/>
      <c r="R1597" s="75"/>
      <c r="S1597" s="75"/>
      <c r="T1597" s="75"/>
    </row>
    <row r="1598" spans="15:20" x14ac:dyDescent="0.25">
      <c r="O1598" s="75"/>
      <c r="P1598" s="75"/>
      <c r="Q1598" s="75"/>
      <c r="R1598" s="75"/>
      <c r="S1598" s="75"/>
      <c r="T1598" s="75"/>
    </row>
    <row r="1599" spans="15:20" x14ac:dyDescent="0.25">
      <c r="O1599" s="75"/>
      <c r="P1599" s="75"/>
      <c r="Q1599" s="75"/>
      <c r="R1599" s="75"/>
      <c r="S1599" s="75"/>
      <c r="T1599" s="75"/>
    </row>
    <row r="1600" spans="15:20" x14ac:dyDescent="0.25">
      <c r="O1600" s="75"/>
      <c r="P1600" s="75"/>
      <c r="Q1600" s="75"/>
      <c r="R1600" s="75"/>
      <c r="S1600" s="75"/>
      <c r="T1600" s="75"/>
    </row>
    <row r="1601" spans="15:20" x14ac:dyDescent="0.25">
      <c r="O1601" s="75"/>
      <c r="P1601" s="75"/>
      <c r="Q1601" s="75"/>
      <c r="R1601" s="75"/>
      <c r="S1601" s="75"/>
      <c r="T1601" s="75"/>
    </row>
    <row r="1602" spans="15:20" x14ac:dyDescent="0.25">
      <c r="O1602" s="75"/>
      <c r="P1602" s="75"/>
      <c r="Q1602" s="75"/>
      <c r="R1602" s="75"/>
      <c r="S1602" s="75"/>
      <c r="T1602" s="75"/>
    </row>
    <row r="1603" spans="15:20" x14ac:dyDescent="0.25">
      <c r="O1603" s="75"/>
      <c r="P1603" s="75"/>
      <c r="Q1603" s="75"/>
      <c r="R1603" s="75"/>
      <c r="S1603" s="75"/>
      <c r="T1603" s="75"/>
    </row>
    <row r="1604" spans="15:20" x14ac:dyDescent="0.25">
      <c r="O1604" s="75"/>
      <c r="P1604" s="75"/>
      <c r="Q1604" s="75"/>
      <c r="R1604" s="75"/>
      <c r="S1604" s="75"/>
      <c r="T1604" s="75"/>
    </row>
    <row r="1605" spans="15:20" x14ac:dyDescent="0.25">
      <c r="O1605" s="75"/>
      <c r="P1605" s="75"/>
      <c r="Q1605" s="75"/>
      <c r="R1605" s="75"/>
      <c r="S1605" s="75"/>
      <c r="T1605" s="75"/>
    </row>
    <row r="1606" spans="15:20" x14ac:dyDescent="0.25">
      <c r="O1606" s="75"/>
      <c r="P1606" s="75"/>
      <c r="Q1606" s="75"/>
      <c r="R1606" s="75"/>
      <c r="S1606" s="75"/>
      <c r="T1606" s="75"/>
    </row>
    <row r="1607" spans="15:20" x14ac:dyDescent="0.25">
      <c r="O1607" s="75"/>
      <c r="P1607" s="75"/>
      <c r="Q1607" s="75"/>
      <c r="R1607" s="75"/>
      <c r="S1607" s="75"/>
      <c r="T1607" s="75"/>
    </row>
    <row r="1608" spans="15:20" x14ac:dyDescent="0.25">
      <c r="O1608" s="75"/>
      <c r="P1608" s="75"/>
      <c r="Q1608" s="75"/>
      <c r="R1608" s="75"/>
      <c r="S1608" s="75"/>
      <c r="T1608" s="75"/>
    </row>
    <row r="1609" spans="15:20" x14ac:dyDescent="0.25">
      <c r="O1609" s="75"/>
      <c r="P1609" s="75"/>
      <c r="Q1609" s="75"/>
      <c r="R1609" s="75"/>
      <c r="S1609" s="75"/>
      <c r="T1609" s="75"/>
    </row>
    <row r="1610" spans="15:20" x14ac:dyDescent="0.25">
      <c r="O1610" s="75"/>
      <c r="P1610" s="75"/>
      <c r="Q1610" s="75"/>
      <c r="R1610" s="75"/>
      <c r="S1610" s="75"/>
      <c r="T1610" s="75"/>
    </row>
    <row r="1611" spans="15:20" x14ac:dyDescent="0.25">
      <c r="O1611" s="75"/>
      <c r="P1611" s="75"/>
      <c r="Q1611" s="75"/>
      <c r="R1611" s="75"/>
      <c r="S1611" s="75"/>
      <c r="T1611" s="75"/>
    </row>
    <row r="1612" spans="15:20" x14ac:dyDescent="0.25">
      <c r="O1612" s="75"/>
      <c r="P1612" s="75"/>
      <c r="Q1612" s="75"/>
      <c r="R1612" s="75"/>
      <c r="S1612" s="75"/>
      <c r="T1612" s="75"/>
    </row>
    <row r="1613" spans="15:20" x14ac:dyDescent="0.25">
      <c r="O1613" s="75"/>
      <c r="P1613" s="75"/>
      <c r="Q1613" s="75"/>
      <c r="R1613" s="75"/>
      <c r="S1613" s="75"/>
      <c r="T1613" s="75"/>
    </row>
    <row r="1614" spans="15:20" x14ac:dyDescent="0.25">
      <c r="O1614" s="75"/>
      <c r="P1614" s="75"/>
      <c r="Q1614" s="75"/>
      <c r="R1614" s="75"/>
      <c r="S1614" s="75"/>
      <c r="T1614" s="75"/>
    </row>
    <row r="1615" spans="15:20" x14ac:dyDescent="0.25">
      <c r="O1615" s="75"/>
      <c r="P1615" s="75"/>
      <c r="Q1615" s="75"/>
      <c r="R1615" s="75"/>
      <c r="S1615" s="75"/>
      <c r="T1615" s="75"/>
    </row>
    <row r="1616" spans="15:20" x14ac:dyDescent="0.25">
      <c r="O1616" s="75"/>
      <c r="P1616" s="75"/>
      <c r="Q1616" s="75"/>
      <c r="R1616" s="75"/>
      <c r="S1616" s="75"/>
      <c r="T1616" s="75"/>
    </row>
    <row r="1617" spans="15:20" x14ac:dyDescent="0.25">
      <c r="O1617" s="75"/>
      <c r="P1617" s="75"/>
      <c r="Q1617" s="75"/>
      <c r="R1617" s="75"/>
      <c r="S1617" s="75"/>
      <c r="T1617" s="75"/>
    </row>
    <row r="1618" spans="15:20" x14ac:dyDescent="0.25">
      <c r="O1618" s="75"/>
      <c r="P1618" s="75"/>
      <c r="Q1618" s="75"/>
      <c r="R1618" s="75"/>
      <c r="S1618" s="75"/>
      <c r="T1618" s="75"/>
    </row>
    <row r="1619" spans="15:20" x14ac:dyDescent="0.25">
      <c r="O1619" s="75"/>
      <c r="P1619" s="75"/>
      <c r="Q1619" s="75"/>
      <c r="R1619" s="75"/>
      <c r="S1619" s="75"/>
      <c r="T1619" s="75"/>
    </row>
    <row r="1620" spans="15:20" x14ac:dyDescent="0.25">
      <c r="O1620" s="75"/>
      <c r="P1620" s="75"/>
      <c r="Q1620" s="75"/>
      <c r="R1620" s="75"/>
      <c r="S1620" s="75"/>
      <c r="T1620" s="75"/>
    </row>
    <row r="1621" spans="15:20" x14ac:dyDescent="0.25">
      <c r="O1621" s="75"/>
      <c r="P1621" s="75"/>
      <c r="Q1621" s="75"/>
      <c r="R1621" s="75"/>
      <c r="S1621" s="75"/>
      <c r="T1621" s="75"/>
    </row>
    <row r="1622" spans="15:20" x14ac:dyDescent="0.25">
      <c r="O1622" s="75"/>
      <c r="P1622" s="75"/>
      <c r="Q1622" s="75"/>
      <c r="R1622" s="75"/>
      <c r="S1622" s="75"/>
      <c r="T1622" s="75"/>
    </row>
    <row r="1623" spans="15:20" x14ac:dyDescent="0.25">
      <c r="O1623" s="75"/>
      <c r="P1623" s="75"/>
      <c r="Q1623" s="75"/>
      <c r="R1623" s="75"/>
      <c r="S1623" s="75"/>
      <c r="T1623" s="75"/>
    </row>
    <row r="1624" spans="15:20" x14ac:dyDescent="0.25">
      <c r="O1624" s="75"/>
      <c r="P1624" s="75"/>
      <c r="Q1624" s="75"/>
      <c r="R1624" s="75"/>
      <c r="S1624" s="75"/>
      <c r="T1624" s="75"/>
    </row>
    <row r="1625" spans="15:20" x14ac:dyDescent="0.25">
      <c r="O1625" s="75"/>
      <c r="P1625" s="75"/>
      <c r="Q1625" s="75"/>
      <c r="R1625" s="75"/>
      <c r="S1625" s="75"/>
      <c r="T1625" s="75"/>
    </row>
    <row r="1626" spans="15:20" x14ac:dyDescent="0.25">
      <c r="O1626" s="75"/>
      <c r="P1626" s="75"/>
      <c r="Q1626" s="75"/>
      <c r="R1626" s="75"/>
      <c r="S1626" s="75"/>
      <c r="T1626" s="75"/>
    </row>
    <row r="1627" spans="15:20" x14ac:dyDescent="0.25">
      <c r="O1627" s="75"/>
      <c r="P1627" s="75"/>
      <c r="Q1627" s="75"/>
      <c r="R1627" s="75"/>
      <c r="S1627" s="75"/>
      <c r="T1627" s="75"/>
    </row>
    <row r="1628" spans="15:20" x14ac:dyDescent="0.25">
      <c r="O1628" s="75"/>
      <c r="P1628" s="75"/>
      <c r="Q1628" s="75"/>
      <c r="R1628" s="75"/>
      <c r="S1628" s="75"/>
      <c r="T1628" s="75"/>
    </row>
    <row r="1629" spans="15:20" x14ac:dyDescent="0.25">
      <c r="O1629" s="75"/>
      <c r="P1629" s="75"/>
      <c r="Q1629" s="75"/>
      <c r="R1629" s="75"/>
      <c r="S1629" s="75"/>
      <c r="T1629" s="75"/>
    </row>
    <row r="1630" spans="15:20" x14ac:dyDescent="0.25">
      <c r="O1630" s="75"/>
      <c r="P1630" s="75"/>
      <c r="Q1630" s="75"/>
      <c r="R1630" s="75"/>
      <c r="S1630" s="75"/>
      <c r="T1630" s="75"/>
    </row>
    <row r="1631" spans="15:20" x14ac:dyDescent="0.25">
      <c r="O1631" s="75"/>
      <c r="P1631" s="75"/>
      <c r="Q1631" s="75"/>
      <c r="R1631" s="75"/>
      <c r="S1631" s="75"/>
      <c r="T1631" s="75"/>
    </row>
    <row r="1632" spans="15:20" x14ac:dyDescent="0.25">
      <c r="O1632" s="75"/>
      <c r="P1632" s="75"/>
      <c r="Q1632" s="75"/>
      <c r="R1632" s="75"/>
      <c r="S1632" s="75"/>
      <c r="T1632" s="75"/>
    </row>
    <row r="1633" spans="15:20" x14ac:dyDescent="0.25">
      <c r="O1633" s="75"/>
      <c r="P1633" s="75"/>
      <c r="Q1633" s="75"/>
      <c r="R1633" s="75"/>
      <c r="S1633" s="75"/>
      <c r="T1633" s="75"/>
    </row>
    <row r="1634" spans="15:20" x14ac:dyDescent="0.25">
      <c r="O1634" s="75"/>
      <c r="P1634" s="75"/>
      <c r="Q1634" s="75"/>
      <c r="R1634" s="75"/>
      <c r="S1634" s="75"/>
      <c r="T1634" s="75"/>
    </row>
    <row r="1635" spans="15:20" x14ac:dyDescent="0.25">
      <c r="O1635" s="75"/>
      <c r="P1635" s="75"/>
      <c r="Q1635" s="75"/>
      <c r="R1635" s="75"/>
      <c r="S1635" s="75"/>
      <c r="T1635" s="75"/>
    </row>
    <row r="1636" spans="15:20" x14ac:dyDescent="0.25">
      <c r="O1636" s="75"/>
      <c r="P1636" s="75"/>
      <c r="Q1636" s="75"/>
      <c r="R1636" s="75"/>
      <c r="S1636" s="75"/>
      <c r="T1636" s="75"/>
    </row>
    <row r="1637" spans="15:20" x14ac:dyDescent="0.25">
      <c r="O1637" s="75"/>
      <c r="P1637" s="75"/>
      <c r="Q1637" s="75"/>
      <c r="R1637" s="75"/>
      <c r="S1637" s="75"/>
      <c r="T1637" s="75"/>
    </row>
    <row r="1638" spans="15:20" x14ac:dyDescent="0.25">
      <c r="O1638" s="75"/>
      <c r="P1638" s="75"/>
      <c r="Q1638" s="75"/>
      <c r="R1638" s="75"/>
      <c r="S1638" s="75"/>
      <c r="T1638" s="75"/>
    </row>
    <row r="1639" spans="15:20" x14ac:dyDescent="0.25">
      <c r="O1639" s="75"/>
      <c r="P1639" s="75"/>
      <c r="Q1639" s="75"/>
      <c r="R1639" s="75"/>
      <c r="S1639" s="75"/>
      <c r="T1639" s="75"/>
    </row>
    <row r="1640" spans="15:20" x14ac:dyDescent="0.25">
      <c r="O1640" s="75"/>
      <c r="P1640" s="75"/>
      <c r="Q1640" s="75"/>
      <c r="R1640" s="75"/>
      <c r="S1640" s="75"/>
      <c r="T1640" s="75"/>
    </row>
    <row r="1641" spans="15:20" x14ac:dyDescent="0.25">
      <c r="O1641" s="75"/>
      <c r="P1641" s="75"/>
      <c r="Q1641" s="75"/>
      <c r="R1641" s="75"/>
      <c r="S1641" s="75"/>
      <c r="T1641" s="75"/>
    </row>
    <row r="1642" spans="15:20" x14ac:dyDescent="0.25">
      <c r="O1642" s="75"/>
      <c r="P1642" s="75"/>
      <c r="Q1642" s="75"/>
      <c r="R1642" s="75"/>
      <c r="S1642" s="75"/>
      <c r="T1642" s="75"/>
    </row>
    <row r="1643" spans="15:20" x14ac:dyDescent="0.25">
      <c r="O1643" s="75"/>
      <c r="P1643" s="75"/>
      <c r="Q1643" s="75"/>
      <c r="R1643" s="75"/>
      <c r="S1643" s="75"/>
      <c r="T1643" s="75"/>
    </row>
    <row r="1644" spans="15:20" x14ac:dyDescent="0.25">
      <c r="O1644" s="75"/>
      <c r="P1644" s="75"/>
      <c r="Q1644" s="75"/>
      <c r="R1644" s="75"/>
      <c r="S1644" s="75"/>
      <c r="T1644" s="75"/>
    </row>
    <row r="1645" spans="15:20" x14ac:dyDescent="0.25">
      <c r="O1645" s="75"/>
      <c r="P1645" s="75"/>
      <c r="Q1645" s="75"/>
      <c r="R1645" s="75"/>
      <c r="S1645" s="75"/>
      <c r="T1645" s="75"/>
    </row>
    <row r="1646" spans="15:20" x14ac:dyDescent="0.25">
      <c r="O1646" s="75"/>
      <c r="P1646" s="75"/>
      <c r="Q1646" s="75"/>
      <c r="R1646" s="75"/>
      <c r="S1646" s="75"/>
      <c r="T1646" s="75"/>
    </row>
    <row r="1647" spans="15:20" x14ac:dyDescent="0.25">
      <c r="O1647" s="75"/>
      <c r="P1647" s="75"/>
      <c r="Q1647" s="75"/>
      <c r="R1647" s="75"/>
      <c r="S1647" s="75"/>
      <c r="T1647" s="75"/>
    </row>
    <row r="1648" spans="15:20" x14ac:dyDescent="0.25">
      <c r="O1648" s="75"/>
      <c r="P1648" s="75"/>
      <c r="Q1648" s="75"/>
      <c r="R1648" s="75"/>
      <c r="S1648" s="75"/>
      <c r="T1648" s="75"/>
    </row>
    <row r="1649" spans="15:20" x14ac:dyDescent="0.25">
      <c r="O1649" s="75"/>
      <c r="P1649" s="75"/>
      <c r="Q1649" s="75"/>
      <c r="R1649" s="75"/>
      <c r="S1649" s="75"/>
      <c r="T1649" s="75"/>
    </row>
    <row r="1650" spans="15:20" x14ac:dyDescent="0.25">
      <c r="O1650" s="75"/>
      <c r="P1650" s="75"/>
      <c r="Q1650" s="75"/>
      <c r="R1650" s="75"/>
      <c r="S1650" s="75"/>
      <c r="T1650" s="75"/>
    </row>
    <row r="1651" spans="15:20" x14ac:dyDescent="0.25">
      <c r="O1651" s="75"/>
      <c r="P1651" s="75"/>
      <c r="Q1651" s="75"/>
      <c r="R1651" s="75"/>
      <c r="S1651" s="75"/>
      <c r="T1651" s="75"/>
    </row>
    <row r="1652" spans="15:20" x14ac:dyDescent="0.25">
      <c r="O1652" s="75"/>
      <c r="P1652" s="75"/>
      <c r="Q1652" s="75"/>
      <c r="R1652" s="75"/>
      <c r="S1652" s="75"/>
      <c r="T1652" s="75"/>
    </row>
    <row r="1653" spans="15:20" x14ac:dyDescent="0.25">
      <c r="O1653" s="75"/>
      <c r="P1653" s="75"/>
      <c r="Q1653" s="75"/>
      <c r="R1653" s="75"/>
      <c r="S1653" s="75"/>
      <c r="T1653" s="75"/>
    </row>
    <row r="1654" spans="15:20" x14ac:dyDescent="0.25">
      <c r="O1654" s="75"/>
      <c r="P1654" s="75"/>
      <c r="Q1654" s="75"/>
      <c r="R1654" s="75"/>
      <c r="S1654" s="75"/>
      <c r="T1654" s="75"/>
    </row>
    <row r="1655" spans="15:20" x14ac:dyDescent="0.25">
      <c r="O1655" s="75"/>
      <c r="P1655" s="75"/>
      <c r="Q1655" s="75"/>
      <c r="R1655" s="75"/>
      <c r="S1655" s="75"/>
      <c r="T1655" s="75"/>
    </row>
    <row r="1656" spans="15:20" x14ac:dyDescent="0.25">
      <c r="O1656" s="75"/>
      <c r="P1656" s="75"/>
      <c r="Q1656" s="75"/>
      <c r="R1656" s="75"/>
      <c r="S1656" s="75"/>
      <c r="T1656" s="75"/>
    </row>
    <row r="1657" spans="15:20" x14ac:dyDescent="0.25">
      <c r="O1657" s="75"/>
      <c r="P1657" s="75"/>
      <c r="Q1657" s="75"/>
      <c r="R1657" s="75"/>
      <c r="S1657" s="75"/>
      <c r="T1657" s="75"/>
    </row>
    <row r="1658" spans="15:20" x14ac:dyDescent="0.25">
      <c r="O1658" s="75"/>
      <c r="P1658" s="75"/>
      <c r="Q1658" s="75"/>
      <c r="R1658" s="75"/>
      <c r="S1658" s="75"/>
      <c r="T1658" s="75"/>
    </row>
    <row r="1659" spans="15:20" x14ac:dyDescent="0.25">
      <c r="O1659" s="75"/>
      <c r="P1659" s="75"/>
      <c r="Q1659" s="75"/>
      <c r="R1659" s="75"/>
      <c r="S1659" s="75"/>
      <c r="T1659" s="75"/>
    </row>
    <row r="1660" spans="15:20" x14ac:dyDescent="0.25">
      <c r="O1660" s="75"/>
      <c r="P1660" s="75"/>
      <c r="Q1660" s="75"/>
      <c r="R1660" s="75"/>
      <c r="S1660" s="75"/>
      <c r="T1660" s="75"/>
    </row>
    <row r="1661" spans="15:20" x14ac:dyDescent="0.25">
      <c r="O1661" s="75"/>
      <c r="P1661" s="75"/>
      <c r="Q1661" s="75"/>
      <c r="R1661" s="75"/>
      <c r="S1661" s="75"/>
      <c r="T1661" s="75"/>
    </row>
    <row r="1662" spans="15:20" x14ac:dyDescent="0.25">
      <c r="O1662" s="75"/>
      <c r="P1662" s="75"/>
      <c r="Q1662" s="75"/>
      <c r="R1662" s="75"/>
      <c r="S1662" s="75"/>
      <c r="T1662" s="75"/>
    </row>
    <row r="1663" spans="15:20" x14ac:dyDescent="0.25">
      <c r="O1663" s="75"/>
      <c r="P1663" s="75"/>
      <c r="Q1663" s="75"/>
      <c r="R1663" s="75"/>
      <c r="S1663" s="75"/>
      <c r="T1663" s="75"/>
    </row>
    <row r="1664" spans="15:20" x14ac:dyDescent="0.25">
      <c r="O1664" s="75"/>
      <c r="P1664" s="75"/>
      <c r="Q1664" s="75"/>
      <c r="R1664" s="75"/>
      <c r="S1664" s="75"/>
      <c r="T1664" s="75"/>
    </row>
    <row r="1665" spans="15:20" x14ac:dyDescent="0.25">
      <c r="O1665" s="75"/>
      <c r="P1665" s="75"/>
      <c r="Q1665" s="75"/>
      <c r="R1665" s="75"/>
      <c r="S1665" s="75"/>
      <c r="T1665" s="75"/>
    </row>
    <row r="1666" spans="15:20" x14ac:dyDescent="0.25">
      <c r="O1666" s="75"/>
      <c r="P1666" s="75"/>
      <c r="Q1666" s="75"/>
      <c r="R1666" s="75"/>
      <c r="S1666" s="75"/>
      <c r="T1666" s="75"/>
    </row>
    <row r="1667" spans="15:20" x14ac:dyDescent="0.25">
      <c r="O1667" s="75"/>
      <c r="P1667" s="75"/>
      <c r="Q1667" s="75"/>
      <c r="R1667" s="75"/>
      <c r="S1667" s="75"/>
      <c r="T1667" s="75"/>
    </row>
    <row r="1668" spans="15:20" x14ac:dyDescent="0.25">
      <c r="O1668" s="75"/>
      <c r="P1668" s="75"/>
      <c r="Q1668" s="75"/>
      <c r="R1668" s="75"/>
      <c r="S1668" s="75"/>
      <c r="T1668" s="75"/>
    </row>
    <row r="1669" spans="15:20" x14ac:dyDescent="0.25">
      <c r="O1669" s="75"/>
      <c r="P1669" s="75"/>
      <c r="Q1669" s="75"/>
      <c r="R1669" s="75"/>
      <c r="S1669" s="75"/>
      <c r="T1669" s="75"/>
    </row>
    <row r="1670" spans="15:20" x14ac:dyDescent="0.25">
      <c r="O1670" s="75"/>
      <c r="P1670" s="75"/>
      <c r="Q1670" s="75"/>
      <c r="R1670" s="75"/>
      <c r="S1670" s="75"/>
      <c r="T1670" s="75"/>
    </row>
    <row r="1671" spans="15:20" x14ac:dyDescent="0.25">
      <c r="O1671" s="75"/>
      <c r="P1671" s="75"/>
      <c r="Q1671" s="75"/>
      <c r="R1671" s="75"/>
      <c r="S1671" s="75"/>
      <c r="T1671" s="75"/>
    </row>
    <row r="1672" spans="15:20" x14ac:dyDescent="0.25">
      <c r="O1672" s="75"/>
      <c r="P1672" s="75"/>
      <c r="Q1672" s="75"/>
      <c r="R1672" s="75"/>
      <c r="S1672" s="75"/>
      <c r="T1672" s="75"/>
    </row>
    <row r="1673" spans="15:20" x14ac:dyDescent="0.25">
      <c r="O1673" s="75"/>
      <c r="P1673" s="75"/>
      <c r="Q1673" s="75"/>
      <c r="R1673" s="75"/>
      <c r="S1673" s="75"/>
      <c r="T1673" s="75"/>
    </row>
    <row r="1674" spans="15:20" x14ac:dyDescent="0.25">
      <c r="O1674" s="75"/>
      <c r="P1674" s="75"/>
      <c r="Q1674" s="75"/>
      <c r="R1674" s="75"/>
      <c r="S1674" s="75"/>
      <c r="T1674" s="75"/>
    </row>
    <row r="1675" spans="15:20" x14ac:dyDescent="0.25">
      <c r="O1675" s="75"/>
      <c r="P1675" s="75"/>
      <c r="Q1675" s="75"/>
      <c r="R1675" s="75"/>
      <c r="S1675" s="75"/>
      <c r="T1675" s="75"/>
    </row>
    <row r="1676" spans="15:20" x14ac:dyDescent="0.25">
      <c r="O1676" s="75"/>
      <c r="P1676" s="75"/>
      <c r="Q1676" s="75"/>
      <c r="R1676" s="75"/>
      <c r="S1676" s="75"/>
      <c r="T1676" s="75"/>
    </row>
    <row r="1677" spans="15:20" x14ac:dyDescent="0.25">
      <c r="O1677" s="75"/>
      <c r="P1677" s="75"/>
      <c r="Q1677" s="75"/>
      <c r="R1677" s="75"/>
      <c r="S1677" s="75"/>
      <c r="T1677" s="75"/>
    </row>
    <row r="1678" spans="15:20" x14ac:dyDescent="0.25">
      <c r="O1678" s="75"/>
      <c r="P1678" s="75"/>
      <c r="Q1678" s="75"/>
      <c r="R1678" s="75"/>
      <c r="S1678" s="75"/>
      <c r="T1678" s="75"/>
    </row>
    <row r="1679" spans="15:20" x14ac:dyDescent="0.25">
      <c r="O1679" s="75"/>
      <c r="P1679" s="75"/>
      <c r="Q1679" s="75"/>
      <c r="R1679" s="75"/>
      <c r="S1679" s="75"/>
      <c r="T1679" s="75"/>
    </row>
    <row r="1680" spans="15:20" x14ac:dyDescent="0.25">
      <c r="O1680" s="75"/>
      <c r="P1680" s="75"/>
      <c r="Q1680" s="75"/>
      <c r="R1680" s="75"/>
      <c r="S1680" s="75"/>
      <c r="T1680" s="75"/>
    </row>
    <row r="1681" spans="15:20" x14ac:dyDescent="0.25">
      <c r="O1681" s="75"/>
      <c r="P1681" s="75"/>
      <c r="Q1681" s="75"/>
      <c r="R1681" s="75"/>
      <c r="S1681" s="75"/>
      <c r="T1681" s="75"/>
    </row>
    <row r="1682" spans="15:20" x14ac:dyDescent="0.25">
      <c r="O1682" s="75"/>
      <c r="P1682" s="75"/>
      <c r="Q1682" s="75"/>
      <c r="R1682" s="75"/>
      <c r="S1682" s="75"/>
      <c r="T1682" s="75"/>
    </row>
    <row r="1683" spans="15:20" x14ac:dyDescent="0.25">
      <c r="O1683" s="75"/>
      <c r="P1683" s="75"/>
      <c r="Q1683" s="75"/>
      <c r="R1683" s="75"/>
      <c r="S1683" s="75"/>
      <c r="T1683" s="75"/>
    </row>
    <row r="1684" spans="15:20" x14ac:dyDescent="0.25">
      <c r="O1684" s="75"/>
      <c r="P1684" s="75"/>
      <c r="Q1684" s="75"/>
      <c r="R1684" s="75"/>
      <c r="S1684" s="75"/>
      <c r="T1684" s="75"/>
    </row>
    <row r="1685" spans="15:20" x14ac:dyDescent="0.25">
      <c r="O1685" s="75"/>
      <c r="P1685" s="75"/>
      <c r="Q1685" s="75"/>
      <c r="R1685" s="75"/>
      <c r="S1685" s="75"/>
      <c r="T1685" s="75"/>
    </row>
    <row r="1686" spans="15:20" x14ac:dyDescent="0.25">
      <c r="O1686" s="75"/>
      <c r="P1686" s="75"/>
      <c r="Q1686" s="75"/>
      <c r="R1686" s="75"/>
      <c r="S1686" s="75"/>
      <c r="T1686" s="75"/>
    </row>
    <row r="1687" spans="15:20" x14ac:dyDescent="0.25">
      <c r="O1687" s="75"/>
      <c r="P1687" s="75"/>
      <c r="Q1687" s="75"/>
      <c r="R1687" s="75"/>
      <c r="S1687" s="75"/>
      <c r="T1687" s="75"/>
    </row>
    <row r="1688" spans="15:20" x14ac:dyDescent="0.25">
      <c r="O1688" s="75"/>
      <c r="P1688" s="75"/>
      <c r="Q1688" s="75"/>
      <c r="R1688" s="75"/>
      <c r="S1688" s="75"/>
      <c r="T1688" s="75"/>
    </row>
    <row r="1689" spans="15:20" x14ac:dyDescent="0.25">
      <c r="O1689" s="75"/>
      <c r="P1689" s="75"/>
      <c r="Q1689" s="75"/>
      <c r="R1689" s="75"/>
      <c r="S1689" s="75"/>
      <c r="T1689" s="75"/>
    </row>
    <row r="1690" spans="15:20" x14ac:dyDescent="0.25">
      <c r="O1690" s="75"/>
      <c r="P1690" s="75"/>
      <c r="Q1690" s="75"/>
      <c r="R1690" s="75"/>
      <c r="S1690" s="75"/>
      <c r="T1690" s="75"/>
    </row>
    <row r="1691" spans="15:20" x14ac:dyDescent="0.25">
      <c r="O1691" s="75"/>
      <c r="P1691" s="75"/>
      <c r="Q1691" s="75"/>
      <c r="R1691" s="75"/>
      <c r="S1691" s="75"/>
      <c r="T1691" s="75"/>
    </row>
    <row r="1692" spans="15:20" x14ac:dyDescent="0.25">
      <c r="O1692" s="75"/>
      <c r="P1692" s="75"/>
      <c r="Q1692" s="75"/>
      <c r="R1692" s="75"/>
      <c r="S1692" s="75"/>
      <c r="T1692" s="75"/>
    </row>
    <row r="1693" spans="15:20" x14ac:dyDescent="0.25">
      <c r="O1693" s="75"/>
      <c r="P1693" s="75"/>
      <c r="Q1693" s="75"/>
      <c r="R1693" s="75"/>
      <c r="S1693" s="75"/>
      <c r="T1693" s="75"/>
    </row>
    <row r="1694" spans="15:20" x14ac:dyDescent="0.25">
      <c r="O1694" s="75"/>
      <c r="P1694" s="75"/>
      <c r="Q1694" s="75"/>
      <c r="R1694" s="75"/>
      <c r="S1694" s="75"/>
      <c r="T1694" s="75"/>
    </row>
    <row r="1695" spans="15:20" x14ac:dyDescent="0.25">
      <c r="O1695" s="75"/>
      <c r="P1695" s="75"/>
      <c r="Q1695" s="75"/>
      <c r="R1695" s="75"/>
      <c r="S1695" s="75"/>
      <c r="T1695" s="75"/>
    </row>
    <row r="1696" spans="15:20" x14ac:dyDescent="0.25">
      <c r="O1696" s="75"/>
      <c r="P1696" s="75"/>
      <c r="Q1696" s="75"/>
      <c r="R1696" s="75"/>
      <c r="S1696" s="75"/>
      <c r="T1696" s="75"/>
    </row>
    <row r="1697" spans="15:20" x14ac:dyDescent="0.25">
      <c r="O1697" s="75"/>
      <c r="P1697" s="75"/>
      <c r="Q1697" s="75"/>
      <c r="R1697" s="75"/>
      <c r="S1697" s="75"/>
      <c r="T1697" s="75"/>
    </row>
    <row r="1698" spans="15:20" x14ac:dyDescent="0.25">
      <c r="O1698" s="75"/>
      <c r="P1698" s="75"/>
      <c r="Q1698" s="75"/>
      <c r="R1698" s="75"/>
      <c r="S1698" s="75"/>
      <c r="T1698" s="75"/>
    </row>
    <row r="1699" spans="15:20" x14ac:dyDescent="0.25">
      <c r="O1699" s="75"/>
      <c r="P1699" s="75"/>
      <c r="Q1699" s="75"/>
      <c r="R1699" s="75"/>
      <c r="S1699" s="75"/>
      <c r="T1699" s="75"/>
    </row>
    <row r="1700" spans="15:20" x14ac:dyDescent="0.25">
      <c r="O1700" s="75"/>
      <c r="P1700" s="75"/>
      <c r="Q1700" s="75"/>
      <c r="R1700" s="75"/>
      <c r="S1700" s="75"/>
      <c r="T1700" s="75"/>
    </row>
    <row r="1701" spans="15:20" x14ac:dyDescent="0.25">
      <c r="O1701" s="75"/>
      <c r="P1701" s="75"/>
      <c r="Q1701" s="75"/>
      <c r="R1701" s="75"/>
      <c r="S1701" s="75"/>
      <c r="T1701" s="75"/>
    </row>
    <row r="1702" spans="15:20" x14ac:dyDescent="0.25">
      <c r="O1702" s="75"/>
      <c r="P1702" s="75"/>
      <c r="Q1702" s="75"/>
      <c r="R1702" s="75"/>
      <c r="S1702" s="75"/>
      <c r="T1702" s="75"/>
    </row>
    <row r="1703" spans="15:20" x14ac:dyDescent="0.25">
      <c r="O1703" s="75"/>
      <c r="P1703" s="75"/>
      <c r="Q1703" s="75"/>
      <c r="R1703" s="75"/>
      <c r="S1703" s="75"/>
      <c r="T1703" s="75"/>
    </row>
    <row r="1704" spans="15:20" x14ac:dyDescent="0.25">
      <c r="O1704" s="75"/>
      <c r="P1704" s="75"/>
      <c r="Q1704" s="75"/>
      <c r="R1704" s="75"/>
      <c r="S1704" s="75"/>
      <c r="T1704" s="75"/>
    </row>
    <row r="1705" spans="15:20" x14ac:dyDescent="0.25">
      <c r="O1705" s="75"/>
      <c r="P1705" s="75"/>
      <c r="Q1705" s="75"/>
      <c r="R1705" s="75"/>
      <c r="S1705" s="75"/>
      <c r="T1705" s="75"/>
    </row>
    <row r="1706" spans="15:20" x14ac:dyDescent="0.25">
      <c r="O1706" s="75"/>
      <c r="P1706" s="75"/>
      <c r="Q1706" s="75"/>
      <c r="R1706" s="75"/>
      <c r="S1706" s="75"/>
      <c r="T1706" s="75"/>
    </row>
    <row r="1707" spans="15:20" x14ac:dyDescent="0.25">
      <c r="O1707" s="75"/>
      <c r="P1707" s="75"/>
      <c r="Q1707" s="75"/>
      <c r="R1707" s="75"/>
      <c r="S1707" s="75"/>
      <c r="T1707" s="75"/>
    </row>
    <row r="1708" spans="15:20" x14ac:dyDescent="0.25">
      <c r="O1708" s="75"/>
      <c r="P1708" s="75"/>
      <c r="Q1708" s="75"/>
      <c r="R1708" s="75"/>
      <c r="S1708" s="75"/>
      <c r="T1708" s="75"/>
    </row>
    <row r="1709" spans="15:20" x14ac:dyDescent="0.25">
      <c r="O1709" s="75"/>
      <c r="P1709" s="75"/>
      <c r="Q1709" s="75"/>
      <c r="R1709" s="75"/>
      <c r="S1709" s="75"/>
      <c r="T1709" s="75"/>
    </row>
    <row r="1710" spans="15:20" x14ac:dyDescent="0.25">
      <c r="O1710" s="75"/>
      <c r="P1710" s="75"/>
      <c r="Q1710" s="75"/>
      <c r="R1710" s="75"/>
      <c r="S1710" s="75"/>
      <c r="T1710" s="75"/>
    </row>
    <row r="1711" spans="15:20" x14ac:dyDescent="0.25">
      <c r="O1711" s="75"/>
      <c r="P1711" s="75"/>
      <c r="Q1711" s="75"/>
      <c r="R1711" s="75"/>
      <c r="S1711" s="75"/>
      <c r="T1711" s="75"/>
    </row>
    <row r="1712" spans="15:20" x14ac:dyDescent="0.25">
      <c r="O1712" s="75"/>
      <c r="P1712" s="75"/>
      <c r="Q1712" s="75"/>
      <c r="R1712" s="75"/>
      <c r="S1712" s="75"/>
      <c r="T1712" s="75"/>
    </row>
    <row r="1713" spans="15:20" x14ac:dyDescent="0.25">
      <c r="O1713" s="75"/>
      <c r="P1713" s="75"/>
      <c r="Q1713" s="75"/>
      <c r="R1713" s="75"/>
      <c r="S1713" s="75"/>
      <c r="T1713" s="75"/>
    </row>
    <row r="1714" spans="15:20" x14ac:dyDescent="0.25">
      <c r="O1714" s="75"/>
      <c r="P1714" s="75"/>
      <c r="Q1714" s="75"/>
      <c r="R1714" s="75"/>
      <c r="S1714" s="75"/>
      <c r="T1714" s="75"/>
    </row>
    <row r="1715" spans="15:20" x14ac:dyDescent="0.25">
      <c r="O1715" s="75"/>
      <c r="P1715" s="75"/>
      <c r="Q1715" s="75"/>
      <c r="R1715" s="75"/>
      <c r="S1715" s="75"/>
      <c r="T1715" s="75"/>
    </row>
    <row r="1716" spans="15:20" x14ac:dyDescent="0.25">
      <c r="O1716" s="75"/>
      <c r="P1716" s="75"/>
      <c r="Q1716" s="75"/>
      <c r="R1716" s="75"/>
      <c r="S1716" s="75"/>
      <c r="T1716" s="75"/>
    </row>
    <row r="1717" spans="15:20" x14ac:dyDescent="0.25">
      <c r="O1717" s="75"/>
      <c r="P1717" s="75"/>
      <c r="Q1717" s="75"/>
      <c r="R1717" s="75"/>
      <c r="S1717" s="75"/>
      <c r="T1717" s="75"/>
    </row>
    <row r="1718" spans="15:20" x14ac:dyDescent="0.25">
      <c r="O1718" s="75"/>
      <c r="P1718" s="75"/>
      <c r="Q1718" s="75"/>
      <c r="R1718" s="75"/>
      <c r="S1718" s="75"/>
      <c r="T1718" s="75"/>
    </row>
    <row r="1719" spans="15:20" x14ac:dyDescent="0.25">
      <c r="O1719" s="75"/>
      <c r="P1719" s="75"/>
      <c r="Q1719" s="75"/>
      <c r="R1719" s="75"/>
      <c r="S1719" s="75"/>
      <c r="T1719" s="75"/>
    </row>
    <row r="1720" spans="15:20" x14ac:dyDescent="0.25">
      <c r="O1720" s="75"/>
      <c r="P1720" s="75"/>
      <c r="Q1720" s="75"/>
      <c r="R1720" s="75"/>
      <c r="S1720" s="75"/>
      <c r="T1720" s="75"/>
    </row>
    <row r="1721" spans="15:20" x14ac:dyDescent="0.25">
      <c r="O1721" s="75"/>
      <c r="P1721" s="75"/>
      <c r="Q1721" s="75"/>
      <c r="R1721" s="75"/>
      <c r="S1721" s="75"/>
      <c r="T1721" s="75"/>
    </row>
    <row r="1722" spans="15:20" x14ac:dyDescent="0.25">
      <c r="O1722" s="75"/>
      <c r="P1722" s="75"/>
      <c r="Q1722" s="75"/>
      <c r="R1722" s="75"/>
      <c r="S1722" s="75"/>
      <c r="T1722" s="75"/>
    </row>
    <row r="1723" spans="15:20" x14ac:dyDescent="0.25">
      <c r="O1723" s="75"/>
      <c r="P1723" s="75"/>
      <c r="Q1723" s="75"/>
      <c r="R1723" s="75"/>
      <c r="S1723" s="75"/>
      <c r="T1723" s="75"/>
    </row>
    <row r="1724" spans="15:20" x14ac:dyDescent="0.25">
      <c r="O1724" s="75"/>
      <c r="P1724" s="75"/>
      <c r="Q1724" s="75"/>
      <c r="R1724" s="75"/>
      <c r="S1724" s="75"/>
      <c r="T1724" s="75"/>
    </row>
    <row r="1725" spans="15:20" x14ac:dyDescent="0.25">
      <c r="O1725" s="75"/>
      <c r="P1725" s="75"/>
      <c r="Q1725" s="75"/>
      <c r="R1725" s="75"/>
      <c r="S1725" s="75"/>
      <c r="T1725" s="75"/>
    </row>
    <row r="1726" spans="15:20" x14ac:dyDescent="0.25">
      <c r="O1726" s="75"/>
      <c r="P1726" s="75"/>
      <c r="Q1726" s="75"/>
      <c r="R1726" s="75"/>
      <c r="S1726" s="75"/>
      <c r="T1726" s="75"/>
    </row>
    <row r="1727" spans="15:20" x14ac:dyDescent="0.25">
      <c r="O1727" s="75"/>
      <c r="P1727" s="75"/>
      <c r="Q1727" s="75"/>
      <c r="R1727" s="75"/>
      <c r="S1727" s="75"/>
      <c r="T1727" s="75"/>
    </row>
    <row r="1728" spans="15:20" x14ac:dyDescent="0.25">
      <c r="O1728" s="75"/>
      <c r="P1728" s="75"/>
      <c r="Q1728" s="75"/>
      <c r="R1728" s="75"/>
      <c r="S1728" s="75"/>
      <c r="T1728" s="75"/>
    </row>
    <row r="1729" spans="15:20" x14ac:dyDescent="0.25">
      <c r="O1729" s="75"/>
      <c r="P1729" s="75"/>
      <c r="Q1729" s="75"/>
      <c r="R1729" s="75"/>
      <c r="S1729" s="75"/>
      <c r="T1729" s="75"/>
    </row>
    <row r="1730" spans="15:20" x14ac:dyDescent="0.25">
      <c r="O1730" s="75"/>
      <c r="P1730" s="75"/>
      <c r="Q1730" s="75"/>
      <c r="R1730" s="75"/>
      <c r="S1730" s="75"/>
      <c r="T1730" s="75"/>
    </row>
    <row r="1731" spans="15:20" x14ac:dyDescent="0.25">
      <c r="O1731" s="75"/>
      <c r="P1731" s="75"/>
      <c r="Q1731" s="75"/>
      <c r="R1731" s="75"/>
      <c r="S1731" s="75"/>
      <c r="T1731" s="75"/>
    </row>
    <row r="1732" spans="15:20" x14ac:dyDescent="0.25">
      <c r="O1732" s="75"/>
      <c r="P1732" s="75"/>
      <c r="Q1732" s="75"/>
      <c r="R1732" s="75"/>
      <c r="S1732" s="75"/>
      <c r="T1732" s="75"/>
    </row>
    <row r="1733" spans="15:20" x14ac:dyDescent="0.25">
      <c r="O1733" s="75"/>
      <c r="P1733" s="75"/>
      <c r="Q1733" s="75"/>
      <c r="R1733" s="75"/>
      <c r="S1733" s="75"/>
      <c r="T1733" s="75"/>
    </row>
    <row r="1734" spans="15:20" x14ac:dyDescent="0.25">
      <c r="O1734" s="75"/>
      <c r="P1734" s="75"/>
      <c r="Q1734" s="75"/>
      <c r="R1734" s="75"/>
      <c r="S1734" s="75"/>
      <c r="T1734" s="75"/>
    </row>
    <row r="1735" spans="15:20" x14ac:dyDescent="0.25">
      <c r="O1735" s="75"/>
      <c r="P1735" s="75"/>
      <c r="Q1735" s="75"/>
      <c r="R1735" s="75"/>
      <c r="S1735" s="75"/>
      <c r="T1735" s="75"/>
    </row>
    <row r="1736" spans="15:20" x14ac:dyDescent="0.25">
      <c r="O1736" s="75"/>
      <c r="P1736" s="75"/>
      <c r="Q1736" s="75"/>
      <c r="R1736" s="75"/>
      <c r="S1736" s="75"/>
      <c r="T1736" s="75"/>
    </row>
    <row r="1737" spans="15:20" x14ac:dyDescent="0.25">
      <c r="O1737" s="75"/>
      <c r="P1737" s="75"/>
      <c r="Q1737" s="75"/>
      <c r="R1737" s="75"/>
      <c r="S1737" s="75"/>
      <c r="T1737" s="75"/>
    </row>
    <row r="1738" spans="15:20" x14ac:dyDescent="0.25">
      <c r="O1738" s="75"/>
      <c r="P1738" s="75"/>
      <c r="Q1738" s="75"/>
      <c r="R1738" s="75"/>
      <c r="S1738" s="75"/>
      <c r="T1738" s="75"/>
    </row>
    <row r="1739" spans="15:20" x14ac:dyDescent="0.25">
      <c r="O1739" s="75"/>
      <c r="P1739" s="75"/>
      <c r="Q1739" s="75"/>
      <c r="R1739" s="75"/>
      <c r="S1739" s="75"/>
      <c r="T1739" s="75"/>
    </row>
    <row r="1740" spans="15:20" x14ac:dyDescent="0.25">
      <c r="O1740" s="75"/>
      <c r="P1740" s="75"/>
      <c r="Q1740" s="75"/>
      <c r="R1740" s="75"/>
      <c r="S1740" s="75"/>
      <c r="T1740" s="75"/>
    </row>
    <row r="1741" spans="15:20" x14ac:dyDescent="0.25">
      <c r="O1741" s="75"/>
      <c r="P1741" s="75"/>
      <c r="Q1741" s="75"/>
      <c r="R1741" s="75"/>
      <c r="S1741" s="75"/>
      <c r="T1741" s="75"/>
    </row>
    <row r="1742" spans="15:20" x14ac:dyDescent="0.25">
      <c r="O1742" s="75"/>
      <c r="P1742" s="75"/>
      <c r="Q1742" s="75"/>
      <c r="R1742" s="75"/>
      <c r="S1742" s="75"/>
      <c r="T1742" s="75"/>
    </row>
    <row r="1743" spans="15:20" x14ac:dyDescent="0.25">
      <c r="O1743" s="75"/>
      <c r="P1743" s="75"/>
      <c r="Q1743" s="75"/>
      <c r="R1743" s="75"/>
      <c r="S1743" s="75"/>
      <c r="T1743" s="75"/>
    </row>
    <row r="1744" spans="15:20" x14ac:dyDescent="0.25">
      <c r="O1744" s="75"/>
      <c r="P1744" s="75"/>
      <c r="Q1744" s="75"/>
      <c r="R1744" s="75"/>
      <c r="S1744" s="75"/>
      <c r="T1744" s="75"/>
    </row>
    <row r="1745" spans="15:20" x14ac:dyDescent="0.25">
      <c r="O1745" s="75"/>
      <c r="P1745" s="75"/>
      <c r="Q1745" s="75"/>
      <c r="R1745" s="75"/>
      <c r="S1745" s="75"/>
      <c r="T1745" s="75"/>
    </row>
    <row r="1746" spans="15:20" x14ac:dyDescent="0.25">
      <c r="O1746" s="75"/>
      <c r="P1746" s="75"/>
      <c r="Q1746" s="75"/>
      <c r="R1746" s="75"/>
      <c r="S1746" s="75"/>
      <c r="T1746" s="75"/>
    </row>
    <row r="1747" spans="15:20" x14ac:dyDescent="0.25">
      <c r="O1747" s="75"/>
      <c r="P1747" s="75"/>
      <c r="Q1747" s="75"/>
      <c r="R1747" s="75"/>
      <c r="S1747" s="75"/>
      <c r="T1747" s="75"/>
    </row>
    <row r="1748" spans="15:20" x14ac:dyDescent="0.25">
      <c r="O1748" s="75"/>
      <c r="P1748" s="75"/>
      <c r="Q1748" s="75"/>
      <c r="R1748" s="75"/>
      <c r="S1748" s="75"/>
      <c r="T1748" s="75"/>
    </row>
    <row r="1749" spans="15:20" x14ac:dyDescent="0.25">
      <c r="O1749" s="75"/>
      <c r="P1749" s="75"/>
      <c r="Q1749" s="75"/>
      <c r="R1749" s="75"/>
      <c r="S1749" s="75"/>
      <c r="T1749" s="75"/>
    </row>
    <row r="1750" spans="15:20" x14ac:dyDescent="0.25">
      <c r="O1750" s="75"/>
      <c r="P1750" s="75"/>
      <c r="Q1750" s="75"/>
      <c r="R1750" s="75"/>
      <c r="S1750" s="75"/>
      <c r="T1750" s="75"/>
    </row>
    <row r="1751" spans="15:20" x14ac:dyDescent="0.25">
      <c r="O1751" s="75"/>
      <c r="P1751" s="75"/>
      <c r="Q1751" s="75"/>
      <c r="R1751" s="75"/>
      <c r="S1751" s="75"/>
      <c r="T1751" s="75"/>
    </row>
    <row r="1752" spans="15:20" x14ac:dyDescent="0.25">
      <c r="O1752" s="75"/>
      <c r="P1752" s="75"/>
      <c r="Q1752" s="75"/>
      <c r="R1752" s="75"/>
      <c r="S1752" s="75"/>
      <c r="T1752" s="75"/>
    </row>
    <row r="1753" spans="15:20" x14ac:dyDescent="0.25">
      <c r="O1753" s="75"/>
      <c r="P1753" s="75"/>
      <c r="Q1753" s="75"/>
      <c r="R1753" s="75"/>
      <c r="S1753" s="75"/>
      <c r="T1753" s="75"/>
    </row>
    <row r="1754" spans="15:20" x14ac:dyDescent="0.25">
      <c r="O1754" s="75"/>
      <c r="P1754" s="75"/>
      <c r="Q1754" s="75"/>
      <c r="R1754" s="75"/>
      <c r="S1754" s="75"/>
      <c r="T1754" s="75"/>
    </row>
    <row r="1755" spans="15:20" x14ac:dyDescent="0.25">
      <c r="O1755" s="75"/>
      <c r="P1755" s="75"/>
      <c r="Q1755" s="75"/>
      <c r="R1755" s="75"/>
      <c r="S1755" s="75"/>
      <c r="T1755" s="75"/>
    </row>
    <row r="1756" spans="15:20" x14ac:dyDescent="0.25">
      <c r="O1756" s="75"/>
      <c r="P1756" s="75"/>
      <c r="Q1756" s="75"/>
      <c r="R1756" s="75"/>
      <c r="S1756" s="75"/>
      <c r="T1756" s="75"/>
    </row>
    <row r="1757" spans="15:20" x14ac:dyDescent="0.25">
      <c r="O1757" s="75"/>
      <c r="P1757" s="75"/>
      <c r="Q1757" s="75"/>
      <c r="R1757" s="75"/>
      <c r="S1757" s="75"/>
      <c r="T1757" s="75"/>
    </row>
    <row r="1758" spans="15:20" x14ac:dyDescent="0.25">
      <c r="O1758" s="75"/>
      <c r="P1758" s="75"/>
      <c r="Q1758" s="75"/>
      <c r="R1758" s="75"/>
      <c r="S1758" s="75"/>
      <c r="T1758" s="75"/>
    </row>
    <row r="1759" spans="15:20" x14ac:dyDescent="0.25">
      <c r="O1759" s="75"/>
      <c r="P1759" s="75"/>
      <c r="Q1759" s="75"/>
      <c r="R1759" s="75"/>
      <c r="S1759" s="75"/>
      <c r="T1759" s="75"/>
    </row>
    <row r="1760" spans="15:20" x14ac:dyDescent="0.25">
      <c r="O1760" s="75"/>
      <c r="P1760" s="75"/>
      <c r="Q1760" s="75"/>
      <c r="R1760" s="75"/>
      <c r="S1760" s="75"/>
      <c r="T1760" s="75"/>
    </row>
    <row r="1761" spans="15:20" x14ac:dyDescent="0.25">
      <c r="O1761" s="75"/>
      <c r="P1761" s="75"/>
      <c r="Q1761" s="75"/>
      <c r="R1761" s="75"/>
      <c r="S1761" s="75"/>
      <c r="T1761" s="75"/>
    </row>
    <row r="1762" spans="15:20" x14ac:dyDescent="0.25">
      <c r="O1762" s="75"/>
      <c r="P1762" s="75"/>
      <c r="Q1762" s="75"/>
      <c r="R1762" s="75"/>
      <c r="S1762" s="75"/>
      <c r="T1762" s="75"/>
    </row>
    <row r="1763" spans="15:20" x14ac:dyDescent="0.25">
      <c r="O1763" s="75"/>
      <c r="P1763" s="75"/>
      <c r="Q1763" s="75"/>
      <c r="R1763" s="75"/>
      <c r="S1763" s="75"/>
      <c r="T1763" s="75"/>
    </row>
    <row r="1764" spans="15:20" x14ac:dyDescent="0.25">
      <c r="O1764" s="75"/>
      <c r="P1764" s="75"/>
      <c r="Q1764" s="75"/>
      <c r="R1764" s="75"/>
      <c r="S1764" s="75"/>
      <c r="T1764" s="75"/>
    </row>
    <row r="1765" spans="15:20" x14ac:dyDescent="0.25">
      <c r="O1765" s="75"/>
      <c r="P1765" s="75"/>
      <c r="Q1765" s="75"/>
      <c r="R1765" s="75"/>
      <c r="S1765" s="75"/>
      <c r="T1765" s="75"/>
    </row>
    <row r="1766" spans="15:20" x14ac:dyDescent="0.25">
      <c r="O1766" s="75"/>
      <c r="P1766" s="75"/>
      <c r="Q1766" s="75"/>
      <c r="R1766" s="75"/>
      <c r="S1766" s="75"/>
      <c r="T1766" s="75"/>
    </row>
    <row r="1767" spans="15:20" x14ac:dyDescent="0.25">
      <c r="O1767" s="75"/>
      <c r="P1767" s="75"/>
      <c r="Q1767" s="75"/>
      <c r="R1767" s="75"/>
      <c r="S1767" s="75"/>
      <c r="T1767" s="75"/>
    </row>
    <row r="1768" spans="15:20" x14ac:dyDescent="0.25">
      <c r="O1768" s="75"/>
      <c r="P1768" s="75"/>
      <c r="Q1768" s="75"/>
      <c r="R1768" s="75"/>
      <c r="S1768" s="75"/>
      <c r="T1768" s="75"/>
    </row>
    <row r="1769" spans="15:20" x14ac:dyDescent="0.25">
      <c r="O1769" s="75"/>
      <c r="P1769" s="75"/>
      <c r="Q1769" s="75"/>
      <c r="R1769" s="75"/>
      <c r="S1769" s="75"/>
      <c r="T1769" s="75"/>
    </row>
    <row r="1770" spans="15:20" x14ac:dyDescent="0.25">
      <c r="O1770" s="75"/>
      <c r="P1770" s="75"/>
      <c r="Q1770" s="75"/>
      <c r="R1770" s="75"/>
      <c r="S1770" s="75"/>
      <c r="T1770" s="75"/>
    </row>
    <row r="1771" spans="15:20" x14ac:dyDescent="0.25">
      <c r="O1771" s="75"/>
      <c r="P1771" s="75"/>
      <c r="Q1771" s="75"/>
      <c r="R1771" s="75"/>
      <c r="S1771" s="75"/>
      <c r="T1771" s="75"/>
    </row>
    <row r="1772" spans="15:20" x14ac:dyDescent="0.25">
      <c r="O1772" s="75"/>
      <c r="P1772" s="75"/>
      <c r="Q1772" s="75"/>
      <c r="R1772" s="75"/>
      <c r="S1772" s="75"/>
      <c r="T1772" s="75"/>
    </row>
    <row r="1773" spans="15:20" x14ac:dyDescent="0.25">
      <c r="O1773" s="75"/>
      <c r="P1773" s="75"/>
      <c r="Q1773" s="75"/>
      <c r="R1773" s="75"/>
      <c r="S1773" s="75"/>
      <c r="T1773" s="75"/>
    </row>
    <row r="1774" spans="15:20" x14ac:dyDescent="0.25">
      <c r="O1774" s="75"/>
      <c r="P1774" s="75"/>
      <c r="Q1774" s="75"/>
      <c r="R1774" s="75"/>
      <c r="S1774" s="75"/>
      <c r="T1774" s="75"/>
    </row>
    <row r="1775" spans="15:20" x14ac:dyDescent="0.25">
      <c r="O1775" s="75"/>
      <c r="P1775" s="75"/>
      <c r="Q1775" s="75"/>
      <c r="R1775" s="75"/>
      <c r="S1775" s="75"/>
      <c r="T1775" s="75"/>
    </row>
    <row r="1776" spans="15:20" x14ac:dyDescent="0.25">
      <c r="O1776" s="75"/>
      <c r="P1776" s="75"/>
      <c r="Q1776" s="75"/>
      <c r="R1776" s="75"/>
      <c r="S1776" s="75"/>
      <c r="T1776" s="75"/>
    </row>
    <row r="1777" spans="15:20" x14ac:dyDescent="0.25">
      <c r="O1777" s="75"/>
      <c r="P1777" s="75"/>
      <c r="Q1777" s="75"/>
      <c r="R1777" s="75"/>
      <c r="S1777" s="75"/>
      <c r="T1777" s="75"/>
    </row>
    <row r="1778" spans="15:20" x14ac:dyDescent="0.25">
      <c r="O1778" s="75"/>
      <c r="P1778" s="75"/>
      <c r="Q1778" s="75"/>
      <c r="R1778" s="75"/>
      <c r="S1778" s="75"/>
      <c r="T1778" s="75"/>
    </row>
    <row r="1779" spans="15:20" x14ac:dyDescent="0.25">
      <c r="O1779" s="75"/>
      <c r="P1779" s="75"/>
      <c r="Q1779" s="75"/>
      <c r="R1779" s="75"/>
      <c r="S1779" s="75"/>
      <c r="T1779" s="75"/>
    </row>
    <row r="1780" spans="15:20" x14ac:dyDescent="0.25">
      <c r="O1780" s="75"/>
      <c r="P1780" s="75"/>
      <c r="Q1780" s="75"/>
      <c r="R1780" s="75"/>
      <c r="S1780" s="75"/>
      <c r="T1780" s="75"/>
    </row>
    <row r="1781" spans="15:20" x14ac:dyDescent="0.25">
      <c r="O1781" s="75"/>
      <c r="P1781" s="75"/>
      <c r="Q1781" s="75"/>
      <c r="R1781" s="75"/>
      <c r="S1781" s="75"/>
      <c r="T1781" s="75"/>
    </row>
    <row r="1782" spans="15:20" x14ac:dyDescent="0.25">
      <c r="O1782" s="75"/>
      <c r="P1782" s="75"/>
      <c r="Q1782" s="75"/>
      <c r="R1782" s="75"/>
      <c r="S1782" s="75"/>
      <c r="T1782" s="75"/>
    </row>
    <row r="1783" spans="15:20" x14ac:dyDescent="0.25">
      <c r="O1783" s="75"/>
      <c r="P1783" s="75"/>
      <c r="Q1783" s="75"/>
      <c r="R1783" s="75"/>
      <c r="S1783" s="75"/>
      <c r="T1783" s="75"/>
    </row>
    <row r="1784" spans="15:20" x14ac:dyDescent="0.25">
      <c r="O1784" s="75"/>
      <c r="P1784" s="75"/>
      <c r="Q1784" s="75"/>
      <c r="R1784" s="75"/>
      <c r="S1784" s="75"/>
      <c r="T1784" s="75"/>
    </row>
    <row r="1785" spans="15:20" x14ac:dyDescent="0.25">
      <c r="O1785" s="75"/>
      <c r="P1785" s="75"/>
      <c r="Q1785" s="75"/>
      <c r="R1785" s="75"/>
      <c r="S1785" s="75"/>
      <c r="T1785" s="75"/>
    </row>
    <row r="1786" spans="15:20" x14ac:dyDescent="0.25">
      <c r="O1786" s="75"/>
      <c r="P1786" s="75"/>
      <c r="Q1786" s="75"/>
      <c r="R1786" s="75"/>
      <c r="S1786" s="75"/>
      <c r="T1786" s="75"/>
    </row>
    <row r="1787" spans="15:20" x14ac:dyDescent="0.25">
      <c r="O1787" s="75"/>
      <c r="P1787" s="75"/>
      <c r="Q1787" s="75"/>
      <c r="R1787" s="75"/>
      <c r="S1787" s="75"/>
      <c r="T1787" s="75"/>
    </row>
    <row r="1788" spans="15:20" x14ac:dyDescent="0.25">
      <c r="O1788" s="75"/>
      <c r="P1788" s="75"/>
      <c r="Q1788" s="75"/>
      <c r="R1788" s="75"/>
      <c r="S1788" s="75"/>
      <c r="T1788" s="75"/>
    </row>
    <row r="1789" spans="15:20" x14ac:dyDescent="0.25">
      <c r="O1789" s="75"/>
      <c r="P1789" s="75"/>
      <c r="Q1789" s="75"/>
      <c r="R1789" s="75"/>
      <c r="S1789" s="75"/>
      <c r="T1789" s="75"/>
    </row>
    <row r="1790" spans="15:20" x14ac:dyDescent="0.25">
      <c r="O1790" s="75"/>
      <c r="P1790" s="75"/>
      <c r="Q1790" s="75"/>
      <c r="R1790" s="75"/>
      <c r="S1790" s="75"/>
      <c r="T1790" s="75"/>
    </row>
    <row r="1791" spans="15:20" x14ac:dyDescent="0.25">
      <c r="O1791" s="75"/>
      <c r="P1791" s="75"/>
      <c r="Q1791" s="75"/>
      <c r="R1791" s="75"/>
      <c r="S1791" s="75"/>
      <c r="T1791" s="75"/>
    </row>
    <row r="1792" spans="15:20" x14ac:dyDescent="0.25">
      <c r="O1792" s="75"/>
      <c r="P1792" s="75"/>
      <c r="Q1792" s="75"/>
      <c r="R1792" s="75"/>
      <c r="S1792" s="75"/>
      <c r="T1792" s="75"/>
    </row>
    <row r="1793" spans="15:20" x14ac:dyDescent="0.25">
      <c r="O1793" s="75"/>
      <c r="P1793" s="75"/>
      <c r="Q1793" s="75"/>
      <c r="R1793" s="75"/>
      <c r="S1793" s="75"/>
      <c r="T1793" s="75"/>
    </row>
    <row r="1794" spans="15:20" x14ac:dyDescent="0.25">
      <c r="O1794" s="75"/>
      <c r="P1794" s="75"/>
      <c r="Q1794" s="75"/>
      <c r="R1794" s="75"/>
      <c r="S1794" s="75"/>
      <c r="T1794" s="75"/>
    </row>
    <row r="1795" spans="15:20" x14ac:dyDescent="0.25">
      <c r="O1795" s="75"/>
      <c r="P1795" s="75"/>
      <c r="Q1795" s="75"/>
      <c r="R1795" s="75"/>
      <c r="S1795" s="75"/>
      <c r="T1795" s="75"/>
    </row>
    <row r="1796" spans="15:20" x14ac:dyDescent="0.25">
      <c r="O1796" s="75"/>
      <c r="P1796" s="75"/>
      <c r="Q1796" s="75"/>
      <c r="R1796" s="75"/>
      <c r="S1796" s="75"/>
      <c r="T1796" s="75"/>
    </row>
    <row r="1797" spans="15:20" x14ac:dyDescent="0.25">
      <c r="O1797" s="75"/>
      <c r="P1797" s="75"/>
      <c r="Q1797" s="75"/>
      <c r="R1797" s="75"/>
      <c r="S1797" s="75"/>
      <c r="T1797" s="75"/>
    </row>
    <row r="1798" spans="15:20" x14ac:dyDescent="0.25">
      <c r="O1798" s="75"/>
      <c r="P1798" s="75"/>
      <c r="Q1798" s="75"/>
      <c r="R1798" s="75"/>
      <c r="S1798" s="75"/>
      <c r="T1798" s="75"/>
    </row>
    <row r="1799" spans="15:20" x14ac:dyDescent="0.25">
      <c r="O1799" s="75"/>
      <c r="P1799" s="75"/>
      <c r="Q1799" s="75"/>
      <c r="R1799" s="75"/>
      <c r="S1799" s="75"/>
      <c r="T1799" s="75"/>
    </row>
    <row r="1800" spans="15:20" x14ac:dyDescent="0.25">
      <c r="O1800" s="75"/>
      <c r="P1800" s="75"/>
      <c r="Q1800" s="75"/>
      <c r="R1800" s="75"/>
      <c r="S1800" s="75"/>
      <c r="T1800" s="75"/>
    </row>
    <row r="1801" spans="15:20" x14ac:dyDescent="0.25">
      <c r="O1801" s="75"/>
      <c r="P1801" s="75"/>
      <c r="Q1801" s="75"/>
      <c r="R1801" s="75"/>
      <c r="S1801" s="75"/>
      <c r="T1801" s="75"/>
    </row>
    <row r="1802" spans="15:20" x14ac:dyDescent="0.25">
      <c r="O1802" s="75"/>
      <c r="P1802" s="75"/>
      <c r="Q1802" s="75"/>
      <c r="R1802" s="75"/>
      <c r="S1802" s="75"/>
      <c r="T1802" s="75"/>
    </row>
    <row r="1803" spans="15:20" x14ac:dyDescent="0.25">
      <c r="O1803" s="75"/>
      <c r="P1803" s="75"/>
      <c r="Q1803" s="75"/>
      <c r="R1803" s="75"/>
      <c r="S1803" s="75"/>
      <c r="T1803" s="75"/>
    </row>
    <row r="1804" spans="15:20" x14ac:dyDescent="0.25">
      <c r="O1804" s="75"/>
      <c r="P1804" s="75"/>
      <c r="Q1804" s="75"/>
      <c r="R1804" s="75"/>
      <c r="S1804" s="75"/>
      <c r="T1804" s="75"/>
    </row>
    <row r="1805" spans="15:20" x14ac:dyDescent="0.25">
      <c r="O1805" s="75"/>
      <c r="P1805" s="75"/>
      <c r="Q1805" s="75"/>
      <c r="R1805" s="75"/>
      <c r="S1805" s="75"/>
      <c r="T1805" s="75"/>
    </row>
    <row r="1806" spans="15:20" x14ac:dyDescent="0.25">
      <c r="O1806" s="75"/>
      <c r="P1806" s="75"/>
      <c r="Q1806" s="75"/>
      <c r="R1806" s="75"/>
      <c r="S1806" s="75"/>
      <c r="T1806" s="75"/>
    </row>
    <row r="1807" spans="15:20" x14ac:dyDescent="0.25">
      <c r="O1807" s="75"/>
      <c r="P1807" s="75"/>
      <c r="Q1807" s="75"/>
      <c r="R1807" s="75"/>
      <c r="S1807" s="75"/>
      <c r="T1807" s="75"/>
    </row>
    <row r="1808" spans="15:20" x14ac:dyDescent="0.25">
      <c r="O1808" s="75"/>
      <c r="P1808" s="75"/>
      <c r="Q1808" s="75"/>
      <c r="R1808" s="75"/>
      <c r="S1808" s="75"/>
      <c r="T1808" s="75"/>
    </row>
    <row r="1809" spans="15:20" x14ac:dyDescent="0.25">
      <c r="O1809" s="75"/>
      <c r="P1809" s="75"/>
      <c r="Q1809" s="75"/>
      <c r="R1809" s="75"/>
      <c r="S1809" s="75"/>
      <c r="T1809" s="75"/>
    </row>
    <row r="1810" spans="15:20" x14ac:dyDescent="0.25">
      <c r="O1810" s="75"/>
      <c r="P1810" s="75"/>
      <c r="Q1810" s="75"/>
      <c r="R1810" s="75"/>
      <c r="S1810" s="75"/>
      <c r="T1810" s="75"/>
    </row>
    <row r="1811" spans="15:20" x14ac:dyDescent="0.25">
      <c r="O1811" s="75"/>
      <c r="P1811" s="75"/>
      <c r="Q1811" s="75"/>
      <c r="R1811" s="75"/>
      <c r="S1811" s="75"/>
      <c r="T1811" s="75"/>
    </row>
    <row r="1812" spans="15:20" x14ac:dyDescent="0.25">
      <c r="O1812" s="75"/>
      <c r="P1812" s="75"/>
      <c r="Q1812" s="75"/>
      <c r="R1812" s="75"/>
      <c r="S1812" s="75"/>
      <c r="T1812" s="75"/>
    </row>
    <row r="1813" spans="15:20" x14ac:dyDescent="0.25">
      <c r="O1813" s="75"/>
      <c r="P1813" s="75"/>
      <c r="Q1813" s="75"/>
      <c r="R1813" s="75"/>
      <c r="S1813" s="75"/>
      <c r="T1813" s="75"/>
    </row>
    <row r="1814" spans="15:20" x14ac:dyDescent="0.25">
      <c r="O1814" s="75"/>
      <c r="P1814" s="75"/>
      <c r="Q1814" s="75"/>
      <c r="R1814" s="75"/>
      <c r="S1814" s="75"/>
      <c r="T1814" s="75"/>
    </row>
    <row r="1815" spans="15:20" x14ac:dyDescent="0.25">
      <c r="O1815" s="75"/>
      <c r="P1815" s="75"/>
      <c r="Q1815" s="75"/>
      <c r="R1815" s="75"/>
      <c r="S1815" s="75"/>
      <c r="T1815" s="75"/>
    </row>
    <row r="1816" spans="15:20" x14ac:dyDescent="0.25">
      <c r="O1816" s="75"/>
      <c r="P1816" s="75"/>
      <c r="Q1816" s="75"/>
      <c r="R1816" s="75"/>
      <c r="S1816" s="75"/>
      <c r="T1816" s="75"/>
    </row>
    <row r="1817" spans="15:20" x14ac:dyDescent="0.25">
      <c r="O1817" s="75"/>
      <c r="P1817" s="75"/>
      <c r="Q1817" s="75"/>
      <c r="R1817" s="75"/>
      <c r="S1817" s="75"/>
      <c r="T1817" s="75"/>
    </row>
    <row r="1818" spans="15:20" x14ac:dyDescent="0.25">
      <c r="O1818" s="75"/>
      <c r="P1818" s="75"/>
      <c r="Q1818" s="75"/>
      <c r="R1818" s="75"/>
      <c r="S1818" s="75"/>
      <c r="T1818" s="75"/>
    </row>
    <row r="1819" spans="15:20" x14ac:dyDescent="0.25">
      <c r="O1819" s="75"/>
      <c r="P1819" s="75"/>
      <c r="Q1819" s="75"/>
      <c r="R1819" s="75"/>
      <c r="S1819" s="75"/>
      <c r="T1819" s="75"/>
    </row>
    <row r="1820" spans="15:20" x14ac:dyDescent="0.25">
      <c r="O1820" s="75"/>
      <c r="P1820" s="75"/>
      <c r="Q1820" s="75"/>
      <c r="R1820" s="75"/>
      <c r="S1820" s="75"/>
      <c r="T1820" s="75"/>
    </row>
    <row r="1821" spans="15:20" x14ac:dyDescent="0.25">
      <c r="O1821" s="75"/>
      <c r="P1821" s="75"/>
      <c r="Q1821" s="75"/>
      <c r="R1821" s="75"/>
      <c r="S1821" s="75"/>
      <c r="T1821" s="75"/>
    </row>
    <row r="1822" spans="15:20" x14ac:dyDescent="0.25">
      <c r="O1822" s="75"/>
      <c r="P1822" s="75"/>
      <c r="Q1822" s="75"/>
      <c r="R1822" s="75"/>
      <c r="S1822" s="75"/>
      <c r="T1822" s="75"/>
    </row>
    <row r="1823" spans="15:20" x14ac:dyDescent="0.25">
      <c r="O1823" s="75"/>
      <c r="P1823" s="75"/>
      <c r="Q1823" s="75"/>
      <c r="R1823" s="75"/>
      <c r="S1823" s="75"/>
      <c r="T1823" s="75"/>
    </row>
    <row r="1824" spans="15:20" x14ac:dyDescent="0.25">
      <c r="O1824" s="75"/>
      <c r="P1824" s="75"/>
      <c r="Q1824" s="75"/>
      <c r="R1824" s="75"/>
      <c r="S1824" s="75"/>
      <c r="T1824" s="75"/>
    </row>
    <row r="1825" spans="15:20" x14ac:dyDescent="0.25">
      <c r="O1825" s="75"/>
      <c r="P1825" s="75"/>
      <c r="Q1825" s="75"/>
      <c r="R1825" s="75"/>
      <c r="S1825" s="75"/>
      <c r="T1825" s="75"/>
    </row>
    <row r="1826" spans="15:20" x14ac:dyDescent="0.25">
      <c r="O1826" s="75"/>
      <c r="P1826" s="75"/>
      <c r="Q1826" s="75"/>
      <c r="R1826" s="75"/>
      <c r="S1826" s="75"/>
      <c r="T1826" s="75"/>
    </row>
    <row r="1827" spans="15:20" x14ac:dyDescent="0.25">
      <c r="O1827" s="75"/>
      <c r="P1827" s="75"/>
      <c r="Q1827" s="75"/>
      <c r="R1827" s="75"/>
      <c r="S1827" s="75"/>
      <c r="T1827" s="75"/>
    </row>
    <row r="1828" spans="15:20" x14ac:dyDescent="0.25">
      <c r="O1828" s="75"/>
      <c r="P1828" s="75"/>
      <c r="Q1828" s="75"/>
      <c r="R1828" s="75"/>
      <c r="S1828" s="75"/>
      <c r="T1828" s="75"/>
    </row>
    <row r="1829" spans="15:20" x14ac:dyDescent="0.25">
      <c r="O1829" s="75"/>
      <c r="P1829" s="75"/>
      <c r="Q1829" s="75"/>
      <c r="R1829" s="75"/>
      <c r="S1829" s="75"/>
      <c r="T1829" s="75"/>
    </row>
    <row r="1830" spans="15:20" x14ac:dyDescent="0.25">
      <c r="O1830" s="75"/>
      <c r="P1830" s="75"/>
      <c r="Q1830" s="75"/>
      <c r="R1830" s="75"/>
      <c r="S1830" s="75"/>
      <c r="T1830" s="75"/>
    </row>
    <row r="1831" spans="15:20" x14ac:dyDescent="0.25">
      <c r="O1831" s="75"/>
      <c r="P1831" s="75"/>
      <c r="Q1831" s="75"/>
      <c r="R1831" s="75"/>
      <c r="S1831" s="75"/>
      <c r="T1831" s="75"/>
    </row>
    <row r="1832" spans="15:20" x14ac:dyDescent="0.25">
      <c r="O1832" s="75"/>
      <c r="P1832" s="75"/>
      <c r="Q1832" s="75"/>
      <c r="R1832" s="75"/>
      <c r="S1832" s="75"/>
      <c r="T1832" s="75"/>
    </row>
    <row r="1833" spans="15:20" x14ac:dyDescent="0.25">
      <c r="O1833" s="75"/>
      <c r="P1833" s="75"/>
      <c r="Q1833" s="75"/>
      <c r="R1833" s="75"/>
      <c r="S1833" s="75"/>
      <c r="T1833" s="75"/>
    </row>
    <row r="1834" spans="15:20" x14ac:dyDescent="0.25">
      <c r="O1834" s="75"/>
      <c r="P1834" s="75"/>
      <c r="Q1834" s="75"/>
      <c r="R1834" s="75"/>
      <c r="S1834" s="75"/>
      <c r="T1834" s="75"/>
    </row>
    <row r="1835" spans="15:20" x14ac:dyDescent="0.25">
      <c r="O1835" s="75"/>
      <c r="P1835" s="75"/>
      <c r="Q1835" s="75"/>
      <c r="R1835" s="75"/>
      <c r="S1835" s="75"/>
      <c r="T1835" s="75"/>
    </row>
    <row r="1836" spans="15:20" x14ac:dyDescent="0.25">
      <c r="O1836" s="75"/>
      <c r="P1836" s="75"/>
      <c r="Q1836" s="75"/>
      <c r="R1836" s="75"/>
      <c r="S1836" s="75"/>
      <c r="T1836" s="75"/>
    </row>
    <row r="1837" spans="15:20" x14ac:dyDescent="0.25">
      <c r="O1837" s="75"/>
      <c r="P1837" s="75"/>
      <c r="Q1837" s="75"/>
      <c r="R1837" s="75"/>
      <c r="S1837" s="75"/>
      <c r="T1837" s="75"/>
    </row>
    <row r="1838" spans="15:20" x14ac:dyDescent="0.25">
      <c r="O1838" s="75"/>
      <c r="P1838" s="75"/>
      <c r="Q1838" s="75"/>
      <c r="R1838" s="75"/>
      <c r="S1838" s="75"/>
      <c r="T1838" s="75"/>
    </row>
    <row r="1839" spans="15:20" x14ac:dyDescent="0.25">
      <c r="O1839" s="75"/>
      <c r="P1839" s="75"/>
      <c r="Q1839" s="75"/>
      <c r="R1839" s="75"/>
      <c r="S1839" s="75"/>
      <c r="T1839" s="75"/>
    </row>
    <row r="1840" spans="15:20" x14ac:dyDescent="0.25">
      <c r="O1840" s="75"/>
      <c r="P1840" s="75"/>
      <c r="Q1840" s="75"/>
      <c r="R1840" s="75"/>
      <c r="S1840" s="75"/>
      <c r="T1840" s="75"/>
    </row>
    <row r="1841" spans="15:20" x14ac:dyDescent="0.25">
      <c r="O1841" s="75"/>
      <c r="P1841" s="75"/>
      <c r="Q1841" s="75"/>
      <c r="R1841" s="75"/>
      <c r="S1841" s="75"/>
      <c r="T1841" s="75"/>
    </row>
    <row r="1842" spans="15:20" x14ac:dyDescent="0.25">
      <c r="O1842" s="75"/>
      <c r="P1842" s="75"/>
      <c r="Q1842" s="75"/>
      <c r="R1842" s="75"/>
      <c r="S1842" s="75"/>
      <c r="T1842" s="75"/>
    </row>
    <row r="1843" spans="15:20" x14ac:dyDescent="0.25">
      <c r="O1843" s="75"/>
      <c r="P1843" s="75"/>
      <c r="Q1843" s="75"/>
      <c r="R1843" s="75"/>
      <c r="S1843" s="75"/>
      <c r="T1843" s="75"/>
    </row>
    <row r="1844" spans="15:20" x14ac:dyDescent="0.25">
      <c r="O1844" s="75"/>
      <c r="P1844" s="75"/>
      <c r="Q1844" s="75"/>
      <c r="R1844" s="75"/>
      <c r="S1844" s="75"/>
      <c r="T1844" s="75"/>
    </row>
    <row r="1845" spans="15:20" x14ac:dyDescent="0.25">
      <c r="O1845" s="75"/>
      <c r="P1845" s="75"/>
      <c r="Q1845" s="75"/>
      <c r="R1845" s="75"/>
      <c r="S1845" s="75"/>
      <c r="T1845" s="75"/>
    </row>
    <row r="1846" spans="15:20" x14ac:dyDescent="0.25">
      <c r="O1846" s="75"/>
      <c r="P1846" s="75"/>
      <c r="Q1846" s="75"/>
      <c r="R1846" s="75"/>
      <c r="S1846" s="75"/>
      <c r="T1846" s="75"/>
    </row>
    <row r="1847" spans="15:20" x14ac:dyDescent="0.25">
      <c r="O1847" s="75"/>
      <c r="P1847" s="75"/>
      <c r="Q1847" s="75"/>
      <c r="R1847" s="75"/>
      <c r="S1847" s="75"/>
      <c r="T1847" s="75"/>
    </row>
    <row r="1848" spans="15:20" x14ac:dyDescent="0.25">
      <c r="O1848" s="75"/>
      <c r="P1848" s="75"/>
      <c r="Q1848" s="75"/>
      <c r="R1848" s="75"/>
      <c r="S1848" s="75"/>
      <c r="T1848" s="75"/>
    </row>
    <row r="1849" spans="15:20" x14ac:dyDescent="0.25">
      <c r="O1849" s="75"/>
      <c r="P1849" s="75"/>
      <c r="Q1849" s="75"/>
      <c r="R1849" s="75"/>
      <c r="S1849" s="75"/>
      <c r="T1849" s="75"/>
    </row>
    <row r="1850" spans="15:20" x14ac:dyDescent="0.25">
      <c r="O1850" s="75"/>
      <c r="P1850" s="75"/>
      <c r="Q1850" s="75"/>
      <c r="R1850" s="75"/>
      <c r="S1850" s="75"/>
      <c r="T1850" s="75"/>
    </row>
    <row r="1851" spans="15:20" x14ac:dyDescent="0.25">
      <c r="O1851" s="75"/>
      <c r="P1851" s="75"/>
      <c r="Q1851" s="75"/>
      <c r="R1851" s="75"/>
      <c r="S1851" s="75"/>
      <c r="T1851" s="75"/>
    </row>
    <row r="1852" spans="15:20" x14ac:dyDescent="0.25">
      <c r="O1852" s="75"/>
      <c r="P1852" s="75"/>
      <c r="Q1852" s="75"/>
      <c r="R1852" s="75"/>
      <c r="S1852" s="75"/>
      <c r="T1852" s="75"/>
    </row>
    <row r="1853" spans="15:20" x14ac:dyDescent="0.25">
      <c r="O1853" s="75"/>
      <c r="P1853" s="75"/>
      <c r="Q1853" s="75"/>
      <c r="R1853" s="75"/>
      <c r="S1853" s="75"/>
      <c r="T1853" s="75"/>
    </row>
    <row r="1854" spans="15:20" x14ac:dyDescent="0.25">
      <c r="O1854" s="75"/>
      <c r="P1854" s="75"/>
      <c r="Q1854" s="75"/>
      <c r="R1854" s="75"/>
      <c r="S1854" s="75"/>
      <c r="T1854" s="75"/>
    </row>
    <row r="1855" spans="15:20" x14ac:dyDescent="0.25">
      <c r="O1855" s="75"/>
      <c r="P1855" s="75"/>
      <c r="Q1855" s="75"/>
      <c r="R1855" s="75"/>
      <c r="S1855" s="75"/>
      <c r="T1855" s="75"/>
    </row>
    <row r="1856" spans="15:20" x14ac:dyDescent="0.25">
      <c r="O1856" s="75"/>
      <c r="P1856" s="75"/>
      <c r="Q1856" s="75"/>
      <c r="R1856" s="75"/>
      <c r="S1856" s="75"/>
      <c r="T1856" s="75"/>
    </row>
    <row r="1857" spans="15:20" x14ac:dyDescent="0.25">
      <c r="O1857" s="75"/>
      <c r="P1857" s="75"/>
      <c r="Q1857" s="75"/>
      <c r="R1857" s="75"/>
      <c r="S1857" s="75"/>
      <c r="T1857" s="75"/>
    </row>
    <row r="1858" spans="15:20" x14ac:dyDescent="0.25">
      <c r="O1858" s="75"/>
      <c r="P1858" s="75"/>
      <c r="Q1858" s="75"/>
      <c r="R1858" s="75"/>
      <c r="S1858" s="75"/>
      <c r="T1858" s="75"/>
    </row>
    <row r="1859" spans="15:20" x14ac:dyDescent="0.25">
      <c r="O1859" s="75"/>
      <c r="P1859" s="75"/>
      <c r="Q1859" s="75"/>
      <c r="R1859" s="75"/>
      <c r="S1859" s="75"/>
      <c r="T1859" s="75"/>
    </row>
    <row r="1860" spans="15:20" x14ac:dyDescent="0.25">
      <c r="O1860" s="75"/>
      <c r="P1860" s="75"/>
      <c r="Q1860" s="75"/>
      <c r="R1860" s="75"/>
      <c r="S1860" s="75"/>
      <c r="T1860" s="75"/>
    </row>
    <row r="1861" spans="15:20" x14ac:dyDescent="0.25">
      <c r="O1861" s="75"/>
      <c r="P1861" s="75"/>
      <c r="Q1861" s="75"/>
      <c r="R1861" s="75"/>
      <c r="S1861" s="75"/>
      <c r="T1861" s="75"/>
    </row>
    <row r="1862" spans="15:20" x14ac:dyDescent="0.25">
      <c r="O1862" s="75"/>
      <c r="P1862" s="75"/>
      <c r="Q1862" s="75"/>
      <c r="R1862" s="75"/>
      <c r="S1862" s="75"/>
      <c r="T1862" s="75"/>
    </row>
    <row r="1863" spans="15:20" x14ac:dyDescent="0.25">
      <c r="O1863" s="75"/>
      <c r="P1863" s="75"/>
      <c r="Q1863" s="75"/>
      <c r="R1863" s="75"/>
      <c r="S1863" s="75"/>
      <c r="T1863" s="75"/>
    </row>
    <row r="1864" spans="15:20" x14ac:dyDescent="0.25">
      <c r="O1864" s="75"/>
      <c r="P1864" s="75"/>
      <c r="Q1864" s="75"/>
      <c r="R1864" s="75"/>
      <c r="S1864" s="75"/>
      <c r="T1864" s="75"/>
    </row>
    <row r="1865" spans="15:20" x14ac:dyDescent="0.25">
      <c r="O1865" s="75"/>
      <c r="P1865" s="75"/>
      <c r="Q1865" s="75"/>
      <c r="R1865" s="75"/>
      <c r="S1865" s="75"/>
      <c r="T1865" s="75"/>
    </row>
    <row r="1866" spans="15:20" x14ac:dyDescent="0.25">
      <c r="O1866" s="75"/>
      <c r="P1866" s="75"/>
      <c r="Q1866" s="75"/>
      <c r="R1866" s="75"/>
      <c r="S1866" s="75"/>
      <c r="T1866" s="75"/>
    </row>
    <row r="1867" spans="15:20" x14ac:dyDescent="0.25">
      <c r="O1867" s="75"/>
      <c r="P1867" s="75"/>
      <c r="Q1867" s="75"/>
      <c r="R1867" s="75"/>
      <c r="S1867" s="75"/>
      <c r="T1867" s="75"/>
    </row>
    <row r="1868" spans="15:20" x14ac:dyDescent="0.25">
      <c r="O1868" s="75"/>
      <c r="P1868" s="75"/>
      <c r="Q1868" s="75"/>
      <c r="R1868" s="75"/>
      <c r="S1868" s="75"/>
      <c r="T1868" s="75"/>
    </row>
    <row r="1869" spans="15:20" x14ac:dyDescent="0.25">
      <c r="O1869" s="75"/>
      <c r="P1869" s="75"/>
      <c r="Q1869" s="75"/>
      <c r="R1869" s="75"/>
      <c r="S1869" s="75"/>
      <c r="T1869" s="75"/>
    </row>
    <row r="1870" spans="15:20" x14ac:dyDescent="0.25">
      <c r="O1870" s="75"/>
      <c r="P1870" s="75"/>
      <c r="Q1870" s="75"/>
      <c r="R1870" s="75"/>
      <c r="S1870" s="75"/>
      <c r="T1870" s="75"/>
    </row>
    <row r="1871" spans="15:20" x14ac:dyDescent="0.25">
      <c r="O1871" s="75"/>
      <c r="P1871" s="75"/>
      <c r="Q1871" s="75"/>
      <c r="R1871" s="75"/>
      <c r="S1871" s="75"/>
      <c r="T1871" s="75"/>
    </row>
    <row r="1872" spans="15:20" x14ac:dyDescent="0.25">
      <c r="O1872" s="75"/>
      <c r="P1872" s="75"/>
      <c r="Q1872" s="75"/>
      <c r="R1872" s="75"/>
      <c r="S1872" s="75"/>
      <c r="T1872" s="75"/>
    </row>
    <row r="1873" spans="15:20" x14ac:dyDescent="0.25">
      <c r="O1873" s="75"/>
      <c r="P1873" s="75"/>
      <c r="Q1873" s="75"/>
      <c r="R1873" s="75"/>
      <c r="S1873" s="75"/>
      <c r="T1873" s="75"/>
    </row>
    <row r="1874" spans="15:20" x14ac:dyDescent="0.25">
      <c r="O1874" s="75"/>
      <c r="P1874" s="75"/>
      <c r="Q1874" s="75"/>
      <c r="R1874" s="75"/>
      <c r="S1874" s="75"/>
      <c r="T1874" s="75"/>
    </row>
    <row r="1875" spans="15:20" x14ac:dyDescent="0.25">
      <c r="O1875" s="75"/>
      <c r="P1875" s="75"/>
      <c r="Q1875" s="75"/>
      <c r="R1875" s="75"/>
      <c r="S1875" s="75"/>
      <c r="T1875" s="75"/>
    </row>
    <row r="1876" spans="15:20" x14ac:dyDescent="0.25">
      <c r="O1876" s="75"/>
      <c r="P1876" s="75"/>
      <c r="Q1876" s="75"/>
      <c r="R1876" s="75"/>
      <c r="S1876" s="75"/>
      <c r="T1876" s="75"/>
    </row>
    <row r="1877" spans="15:20" x14ac:dyDescent="0.25">
      <c r="O1877" s="75"/>
      <c r="P1877" s="75"/>
      <c r="Q1877" s="75"/>
      <c r="R1877" s="75"/>
      <c r="S1877" s="75"/>
      <c r="T1877" s="75"/>
    </row>
    <row r="1878" spans="15:20" x14ac:dyDescent="0.25">
      <c r="O1878" s="75"/>
      <c r="P1878" s="75"/>
      <c r="Q1878" s="75"/>
      <c r="R1878" s="75"/>
      <c r="S1878" s="75"/>
      <c r="T1878" s="75"/>
    </row>
    <row r="1879" spans="15:20" x14ac:dyDescent="0.25">
      <c r="O1879" s="75"/>
      <c r="P1879" s="75"/>
      <c r="Q1879" s="75"/>
      <c r="R1879" s="75"/>
      <c r="S1879" s="75"/>
      <c r="T1879" s="75"/>
    </row>
    <row r="1880" spans="15:20" x14ac:dyDescent="0.25">
      <c r="O1880" s="75"/>
      <c r="P1880" s="75"/>
      <c r="Q1880" s="75"/>
      <c r="R1880" s="75"/>
      <c r="S1880" s="75"/>
      <c r="T1880" s="75"/>
    </row>
    <row r="1881" spans="15:20" x14ac:dyDescent="0.25">
      <c r="O1881" s="75"/>
      <c r="P1881" s="75"/>
      <c r="Q1881" s="75"/>
      <c r="R1881" s="75"/>
      <c r="S1881" s="75"/>
      <c r="T1881" s="75"/>
    </row>
    <row r="1882" spans="15:20" x14ac:dyDescent="0.25">
      <c r="O1882" s="75"/>
      <c r="P1882" s="75"/>
      <c r="Q1882" s="75"/>
      <c r="R1882" s="75"/>
      <c r="S1882" s="75"/>
      <c r="T1882" s="75"/>
    </row>
    <row r="1883" spans="15:20" x14ac:dyDescent="0.25">
      <c r="O1883" s="75"/>
      <c r="P1883" s="75"/>
      <c r="Q1883" s="75"/>
      <c r="R1883" s="75"/>
      <c r="S1883" s="75"/>
      <c r="T1883" s="75"/>
    </row>
    <row r="1884" spans="15:20" x14ac:dyDescent="0.25">
      <c r="O1884" s="75"/>
      <c r="P1884" s="75"/>
      <c r="Q1884" s="75"/>
      <c r="R1884" s="75"/>
      <c r="S1884" s="75"/>
      <c r="T1884" s="75"/>
    </row>
    <row r="1885" spans="15:20" x14ac:dyDescent="0.25">
      <c r="O1885" s="75"/>
      <c r="P1885" s="75"/>
      <c r="Q1885" s="75"/>
      <c r="R1885" s="75"/>
      <c r="S1885" s="75"/>
      <c r="T1885" s="75"/>
    </row>
    <row r="1886" spans="15:20" x14ac:dyDescent="0.25">
      <c r="O1886" s="75"/>
      <c r="P1886" s="75"/>
      <c r="Q1886" s="75"/>
      <c r="R1886" s="75"/>
      <c r="S1886" s="75"/>
      <c r="T1886" s="75"/>
    </row>
    <row r="1887" spans="15:20" x14ac:dyDescent="0.25">
      <c r="O1887" s="75"/>
      <c r="P1887" s="75"/>
      <c r="Q1887" s="75"/>
      <c r="R1887" s="75"/>
      <c r="S1887" s="75"/>
      <c r="T1887" s="75"/>
    </row>
    <row r="1888" spans="15:20" x14ac:dyDescent="0.25">
      <c r="O1888" s="75"/>
      <c r="P1888" s="75"/>
      <c r="Q1888" s="75"/>
      <c r="R1888" s="75"/>
      <c r="S1888" s="75"/>
      <c r="T1888" s="75"/>
    </row>
    <row r="1889" spans="15:20" x14ac:dyDescent="0.25">
      <c r="O1889" s="75"/>
      <c r="P1889" s="75"/>
      <c r="Q1889" s="75"/>
      <c r="R1889" s="75"/>
      <c r="S1889" s="75"/>
      <c r="T1889" s="75"/>
    </row>
    <row r="1890" spans="15:20" x14ac:dyDescent="0.25">
      <c r="O1890" s="75"/>
      <c r="P1890" s="75"/>
      <c r="Q1890" s="75"/>
      <c r="R1890" s="75"/>
      <c r="S1890" s="75"/>
      <c r="T1890" s="75"/>
    </row>
    <row r="1891" spans="15:20" x14ac:dyDescent="0.25">
      <c r="O1891" s="75"/>
      <c r="P1891" s="75"/>
      <c r="Q1891" s="75"/>
      <c r="R1891" s="75"/>
      <c r="S1891" s="75"/>
      <c r="T1891" s="75"/>
    </row>
    <row r="1892" spans="15:20" x14ac:dyDescent="0.25">
      <c r="O1892" s="75"/>
      <c r="P1892" s="75"/>
      <c r="Q1892" s="75"/>
      <c r="R1892" s="75"/>
      <c r="S1892" s="75"/>
      <c r="T1892" s="75"/>
    </row>
    <row r="1893" spans="15:20" x14ac:dyDescent="0.25">
      <c r="O1893" s="75"/>
      <c r="P1893" s="75"/>
      <c r="Q1893" s="75"/>
      <c r="R1893" s="75"/>
      <c r="S1893" s="75"/>
      <c r="T1893" s="75"/>
    </row>
    <row r="1894" spans="15:20" x14ac:dyDescent="0.25">
      <c r="O1894" s="75"/>
      <c r="P1894" s="75"/>
      <c r="Q1894" s="75"/>
      <c r="R1894" s="75"/>
      <c r="S1894" s="75"/>
      <c r="T1894" s="75"/>
    </row>
    <row r="1895" spans="15:20" x14ac:dyDescent="0.25">
      <c r="O1895" s="75"/>
      <c r="P1895" s="75"/>
      <c r="Q1895" s="75"/>
      <c r="R1895" s="75"/>
      <c r="S1895" s="75"/>
      <c r="T1895" s="75"/>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1"/>
  <sheetViews>
    <sheetView workbookViewId="0">
      <selection activeCell="B38" sqref="B38"/>
    </sheetView>
  </sheetViews>
  <sheetFormatPr defaultRowHeight="15" x14ac:dyDescent="0.25"/>
  <cols>
    <col min="1" max="1" width="23.42578125" style="81" customWidth="1"/>
    <col min="2" max="2" width="12.85546875" style="81" customWidth="1"/>
    <col min="3" max="3" width="11.28515625" style="81" customWidth="1"/>
    <col min="4" max="7" width="9.140625" style="81" customWidth="1"/>
    <col min="8" max="16384" width="9.140625" style="81"/>
  </cols>
  <sheetData>
    <row r="1" spans="1:2" x14ac:dyDescent="0.25">
      <c r="A1" s="86" t="s">
        <v>223</v>
      </c>
      <c r="B1" s="86" t="s">
        <v>1690</v>
      </c>
    </row>
    <row r="2" spans="1:2" x14ac:dyDescent="0.25">
      <c r="A2" s="82" t="s">
        <v>109</v>
      </c>
      <c r="B2" s="83">
        <v>217521589</v>
      </c>
    </row>
    <row r="3" spans="1:2" x14ac:dyDescent="0.25">
      <c r="A3" s="82" t="s">
        <v>265</v>
      </c>
      <c r="B3" s="83">
        <v>141124907.81999999</v>
      </c>
    </row>
    <row r="4" spans="1:2" x14ac:dyDescent="0.25">
      <c r="A4" s="82" t="s">
        <v>608</v>
      </c>
      <c r="B4" s="83">
        <v>41678369.270000003</v>
      </c>
    </row>
    <row r="5" spans="1:2" x14ac:dyDescent="0.25">
      <c r="A5" s="82" t="s">
        <v>113</v>
      </c>
      <c r="B5" s="83">
        <v>23685750</v>
      </c>
    </row>
    <row r="6" spans="1:2" x14ac:dyDescent="0.25">
      <c r="A6" s="82" t="s">
        <v>701</v>
      </c>
      <c r="B6" s="83">
        <v>8519600</v>
      </c>
    </row>
    <row r="7" spans="1:2" x14ac:dyDescent="0.25">
      <c r="A7" s="82" t="s">
        <v>696</v>
      </c>
      <c r="B7" s="83">
        <v>4259800</v>
      </c>
    </row>
    <row r="8" spans="1:2" x14ac:dyDescent="0.25">
      <c r="A8" s="82" t="s">
        <v>216</v>
      </c>
      <c r="B8" s="83">
        <v>8555800</v>
      </c>
    </row>
    <row r="9" spans="1:2" x14ac:dyDescent="0.25">
      <c r="A9" s="82" t="s">
        <v>724</v>
      </c>
      <c r="B9" s="83">
        <v>8629200</v>
      </c>
    </row>
    <row r="10" spans="1:2" x14ac:dyDescent="0.25">
      <c r="A10" s="82" t="s">
        <v>737</v>
      </c>
      <c r="B10" s="83">
        <v>56474081.049999997</v>
      </c>
    </row>
    <row r="11" spans="1:2" x14ac:dyDescent="0.25">
      <c r="A11" s="82" t="s">
        <v>742</v>
      </c>
      <c r="B11" s="83">
        <v>20874500</v>
      </c>
    </row>
    <row r="12" spans="1:2" x14ac:dyDescent="0.25">
      <c r="A12" s="82" t="s">
        <v>1691</v>
      </c>
      <c r="B12" s="83">
        <v>14627279.369999999</v>
      </c>
    </row>
    <row r="13" spans="1:2" x14ac:dyDescent="0.25">
      <c r="A13" s="82" t="s">
        <v>746</v>
      </c>
      <c r="B13" s="83">
        <v>16337797.130000001</v>
      </c>
    </row>
    <row r="14" spans="1:2" x14ac:dyDescent="0.25">
      <c r="A14" s="82" t="s">
        <v>141</v>
      </c>
      <c r="B14" s="83">
        <v>8168894.3799999999</v>
      </c>
    </row>
    <row r="15" spans="1:2" x14ac:dyDescent="0.25">
      <c r="A15" s="82" t="s">
        <v>115</v>
      </c>
      <c r="B15" s="83">
        <v>32153455.379999999</v>
      </c>
    </row>
    <row r="16" spans="1:2" x14ac:dyDescent="0.25">
      <c r="A16" s="82" t="s">
        <v>117</v>
      </c>
      <c r="B16" s="83">
        <v>39362548.789999999</v>
      </c>
    </row>
    <row r="17" spans="1:2" x14ac:dyDescent="0.25">
      <c r="A17" s="82" t="s">
        <v>119</v>
      </c>
      <c r="B17" s="83">
        <v>52483399.799999997</v>
      </c>
    </row>
    <row r="18" spans="1:2" x14ac:dyDescent="0.25">
      <c r="A18" s="82" t="s">
        <v>922</v>
      </c>
      <c r="B18" s="83">
        <v>95836704.769999996</v>
      </c>
    </row>
    <row r="19" spans="1:2" x14ac:dyDescent="0.25">
      <c r="A19" s="82" t="s">
        <v>121</v>
      </c>
      <c r="B19" s="83">
        <v>11068956.779999999</v>
      </c>
    </row>
    <row r="20" spans="1:2" x14ac:dyDescent="0.25">
      <c r="A20" s="82" t="s">
        <v>123</v>
      </c>
      <c r="B20" s="83">
        <v>7767360</v>
      </c>
    </row>
    <row r="21" spans="1:2" x14ac:dyDescent="0.25">
      <c r="A21" s="82" t="s">
        <v>125</v>
      </c>
      <c r="B21" s="83">
        <v>13742950.810000001</v>
      </c>
    </row>
    <row r="22" spans="1:2" x14ac:dyDescent="0.25">
      <c r="A22" s="82" t="s">
        <v>127</v>
      </c>
      <c r="B22" s="83">
        <v>46903637.920000002</v>
      </c>
    </row>
    <row r="23" spans="1:2" x14ac:dyDescent="0.25">
      <c r="A23" s="82" t="s">
        <v>129</v>
      </c>
      <c r="B23" s="83">
        <v>7409716.8799999999</v>
      </c>
    </row>
    <row r="24" spans="1:2" x14ac:dyDescent="0.25">
      <c r="A24" s="82" t="s">
        <v>131</v>
      </c>
      <c r="B24" s="83">
        <v>296175.7</v>
      </c>
    </row>
    <row r="25" spans="1:2" x14ac:dyDescent="0.25">
      <c r="A25" s="82" t="s">
        <v>133</v>
      </c>
      <c r="B25" s="83">
        <v>50129325</v>
      </c>
    </row>
    <row r="26" spans="1:2" x14ac:dyDescent="0.25">
      <c r="A26" s="82" t="s">
        <v>135</v>
      </c>
      <c r="B26" s="83">
        <v>19995241.329999998</v>
      </c>
    </row>
    <row r="27" spans="1:2" x14ac:dyDescent="0.25">
      <c r="A27" s="82" t="s">
        <v>137</v>
      </c>
      <c r="B27" s="83">
        <v>41633094.560000002</v>
      </c>
    </row>
    <row r="28" spans="1:2" x14ac:dyDescent="0.25">
      <c r="A28" s="82" t="s">
        <v>140</v>
      </c>
      <c r="B28" s="83">
        <v>42495753.939999998</v>
      </c>
    </row>
    <row r="29" spans="1:2" x14ac:dyDescent="0.25">
      <c r="A29" s="82" t="s">
        <v>143</v>
      </c>
      <c r="B29" s="83">
        <v>56820436.939999998</v>
      </c>
    </row>
    <row r="30" spans="1:2" x14ac:dyDescent="0.25">
      <c r="A30" s="82" t="s">
        <v>144</v>
      </c>
      <c r="B30" s="83">
        <v>35157313.5</v>
      </c>
    </row>
    <row r="31" spans="1:2" x14ac:dyDescent="0.25">
      <c r="A31" s="82" t="s">
        <v>210</v>
      </c>
      <c r="B31" s="83">
        <v>14093350.619999999</v>
      </c>
    </row>
    <row r="32" spans="1:2" x14ac:dyDescent="0.25">
      <c r="A32" s="82" t="s">
        <v>211</v>
      </c>
      <c r="B32" s="83">
        <v>9977040</v>
      </c>
    </row>
    <row r="33" spans="1:4" x14ac:dyDescent="0.25">
      <c r="A33" s="84" t="s">
        <v>212</v>
      </c>
      <c r="B33" s="85">
        <v>9676312.8800000008</v>
      </c>
    </row>
    <row r="34" spans="1:4" x14ac:dyDescent="0.25">
      <c r="A34" s="87"/>
      <c r="B34" s="87"/>
      <c r="C34" s="87"/>
      <c r="D34" s="87"/>
    </row>
    <row r="35" spans="1:4" x14ac:dyDescent="0.25">
      <c r="A35" s="88" t="s">
        <v>168</v>
      </c>
      <c r="B35" s="89" t="s">
        <v>1694</v>
      </c>
      <c r="C35" s="89" t="s">
        <v>1695</v>
      </c>
      <c r="D35" s="87"/>
    </row>
    <row r="36" spans="1:4" x14ac:dyDescent="0.25">
      <c r="A36" s="91" t="s">
        <v>1692</v>
      </c>
      <c r="B36" s="92">
        <v>0.8</v>
      </c>
      <c r="C36" s="90">
        <f>B36/$B$38</f>
        <v>0.86021505376344087</v>
      </c>
      <c r="D36" s="87"/>
    </row>
    <row r="37" spans="1:4" x14ac:dyDescent="0.25">
      <c r="A37" s="91" t="s">
        <v>1693</v>
      </c>
      <c r="B37" s="92">
        <v>0.13</v>
      </c>
      <c r="C37" s="90">
        <f>B37/$B$38</f>
        <v>0.13978494623655913</v>
      </c>
      <c r="D37" s="87"/>
    </row>
    <row r="38" spans="1:4" x14ac:dyDescent="0.25">
      <c r="A38" s="87"/>
      <c r="B38" s="93">
        <f>SUM(B36:B37)</f>
        <v>0.93</v>
      </c>
      <c r="C38" s="87"/>
      <c r="D38" s="87"/>
    </row>
    <row r="39" spans="1:4" x14ac:dyDescent="0.25">
      <c r="A39" s="87"/>
      <c r="B39" s="87"/>
      <c r="C39" s="87"/>
      <c r="D39" s="87"/>
    </row>
    <row r="40" spans="1:4" x14ac:dyDescent="0.25">
      <c r="A40" s="87"/>
      <c r="B40" s="87"/>
      <c r="C40" s="87"/>
      <c r="D40" s="87"/>
    </row>
    <row r="41" spans="1:4" x14ac:dyDescent="0.25">
      <c r="A41" s="87"/>
      <c r="B41" s="87"/>
      <c r="C41" s="87"/>
      <c r="D41" s="87"/>
    </row>
  </sheetData>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4</vt:i4>
      </vt:variant>
    </vt:vector>
  </HeadingPairs>
  <TitlesOfParts>
    <vt:vector size="10" baseType="lpstr">
      <vt:lpstr>mazowieckie_alokacja</vt:lpstr>
      <vt:lpstr>mazowieckie_PD</vt:lpstr>
      <vt:lpstr>mazowieckie_REALIZACJA_K</vt:lpstr>
      <vt:lpstr>mazowieckie_REALIZACJA_P</vt:lpstr>
      <vt:lpstr>R1</vt:lpstr>
      <vt:lpstr>R2</vt:lpstr>
      <vt:lpstr>mazowieckie_alokacja!Obszar_wydruku</vt:lpstr>
      <vt:lpstr>mazowieckie_PD!Obszar_wydruku</vt:lpstr>
      <vt:lpstr>mazowieckie_REALIZACJA_K!Obszar_wydruku</vt:lpstr>
      <vt:lpstr>mazowieckie_REALIZACJA_P!Obszar_wydruku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Majewska Małgorzata</cp:lastModifiedBy>
  <cp:lastPrinted>2020-01-21T11:31:41Z</cp:lastPrinted>
  <dcterms:created xsi:type="dcterms:W3CDTF">2017-09-14T07:20:33Z</dcterms:created>
  <dcterms:modified xsi:type="dcterms:W3CDTF">2020-02-20T22:44:39Z</dcterms:modified>
</cp:coreProperties>
</file>